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gnassv02\bumon\課共有\長寿応援課\(03)施設支援係\施設係共有フォルダー\500_二村その他（小川⇒角田⇒）\043_16特養以降【案件未定】\⑥都職業能力センター跡地、亀戸9\★R2～\02_公募要項及び選定基準作成\01_公募要項\05_5校\区校正\様式（清書版）\様式\転借申請書類\"/>
    </mc:Choice>
  </mc:AlternateContent>
  <bookViews>
    <workbookView xWindow="0" yWindow="0" windowWidth="28800" windowHeight="12390" tabRatio="879"/>
  </bookViews>
  <sheets>
    <sheet name="工事費費目別内訳、面積・事業費按分表等" sheetId="7" r:id="rId1"/>
    <sheet name="工事費費目別内訳、面積・事業費按分表等 (記載例)" sheetId="6" r:id="rId2"/>
  </sheets>
  <definedNames>
    <definedName name="_xlnm.Print_Area" localSheetId="0">'工事費費目別内訳、面積・事業費按分表等'!$B$1:$AH$47</definedName>
    <definedName name="_xlnm.Print_Area" localSheetId="1">'工事費費目別内訳、面積・事業費按分表等 (記載例)'!$B$1:$AH$47</definedName>
    <definedName name="Z_D3D8BAF4_BD87_4EAE_A5A9_00D10A04ACA5_.wvu.PrintArea" localSheetId="0" hidden="1">'工事費費目別内訳、面積・事業費按分表等'!$B$1:$AC$48</definedName>
    <definedName name="Z_D3D8BAF4_BD87_4EAE_A5A9_00D10A04ACA5_.wvu.PrintArea" localSheetId="1" hidden="1">'工事費費目別内訳、面積・事業費按分表等 (記載例)'!$B$1:$AC$48</definedName>
  </definedNames>
  <calcPr calcId="162913"/>
</workbook>
</file>

<file path=xl/calcChain.xml><?xml version="1.0" encoding="utf-8"?>
<calcChain xmlns="http://schemas.openxmlformats.org/spreadsheetml/2006/main">
  <c r="O41" i="7" l="1"/>
  <c r="O42" i="7" s="1"/>
  <c r="O40" i="7"/>
  <c r="AG39" i="7"/>
  <c r="AF39" i="7"/>
  <c r="AA39" i="7"/>
  <c r="Z39" i="7"/>
  <c r="U39" i="7"/>
  <c r="T39" i="7"/>
  <c r="W31" i="7"/>
  <c r="M31" i="7"/>
  <c r="K31" i="7"/>
  <c r="J31" i="7"/>
  <c r="AE31" i="7" s="1"/>
  <c r="I31" i="7"/>
  <c r="AD31" i="7" s="1"/>
  <c r="H31" i="7"/>
  <c r="AC31" i="7" s="1"/>
  <c r="G31" i="7"/>
  <c r="AF30" i="7"/>
  <c r="AC30" i="7"/>
  <c r="Z30" i="7"/>
  <c r="X30" i="7"/>
  <c r="W30" i="7"/>
  <c r="T30" i="7"/>
  <c r="S30" i="7"/>
  <c r="R30" i="7"/>
  <c r="K30" i="7"/>
  <c r="J30" i="7"/>
  <c r="AE30" i="7" s="1"/>
  <c r="I30" i="7"/>
  <c r="AD30" i="7" s="1"/>
  <c r="H30" i="7"/>
  <c r="Q30" i="7" s="1"/>
  <c r="G30" i="7"/>
  <c r="M29" i="7"/>
  <c r="AG28" i="7"/>
  <c r="AA28" i="7"/>
  <c r="U28" i="7"/>
  <c r="R22" i="7"/>
  <c r="O31" i="7" s="1"/>
  <c r="G19" i="7"/>
  <c r="G12" i="7"/>
  <c r="J34" i="6"/>
  <c r="S33" i="6"/>
  <c r="AE33" i="6"/>
  <c r="Y41" i="6"/>
  <c r="Y40" i="6"/>
  <c r="AE41" i="6"/>
  <c r="AE40" i="6"/>
  <c r="AF41" i="6"/>
  <c r="Z41" i="6"/>
  <c r="T41" i="6"/>
  <c r="S34" i="6"/>
  <c r="Y34" i="6"/>
  <c r="O41" i="6"/>
  <c r="O40" i="6"/>
  <c r="AG39" i="6"/>
  <c r="AF39" i="6"/>
  <c r="AA39" i="6"/>
  <c r="Z39" i="6"/>
  <c r="U39" i="6"/>
  <c r="T39" i="6"/>
  <c r="M31" i="6"/>
  <c r="K31" i="6"/>
  <c r="J31" i="6"/>
  <c r="I31" i="6"/>
  <c r="AD31" i="6" s="1"/>
  <c r="H31" i="6"/>
  <c r="W31" i="6" s="1"/>
  <c r="G31" i="6"/>
  <c r="AF30" i="6"/>
  <c r="AD30" i="6"/>
  <c r="AC30" i="6"/>
  <c r="Z30" i="6"/>
  <c r="Y30" i="6"/>
  <c r="X30" i="6"/>
  <c r="T30" i="6"/>
  <c r="S30" i="6"/>
  <c r="R30" i="6"/>
  <c r="K30" i="6"/>
  <c r="J30" i="6"/>
  <c r="AE30" i="6" s="1"/>
  <c r="I30" i="6"/>
  <c r="H30" i="6"/>
  <c r="G30" i="6"/>
  <c r="M29" i="6"/>
  <c r="AG28" i="6"/>
  <c r="AA28" i="6"/>
  <c r="U28" i="6"/>
  <c r="R22" i="6"/>
  <c r="O31" i="6" s="1"/>
  <c r="G19" i="6"/>
  <c r="G12" i="6"/>
  <c r="X31" i="7" l="1"/>
  <c r="R31" i="7"/>
  <c r="S31" i="7"/>
  <c r="G20" i="7"/>
  <c r="H10" i="7"/>
  <c r="I10" i="7" s="1"/>
  <c r="J10" i="7" s="1"/>
  <c r="I16" i="7"/>
  <c r="H15" i="7"/>
  <c r="M40" i="7"/>
  <c r="I40" i="7"/>
  <c r="J40" i="7"/>
  <c r="AE40" i="7" s="1"/>
  <c r="K40" i="7"/>
  <c r="G40" i="7"/>
  <c r="M32" i="7"/>
  <c r="I32" i="7"/>
  <c r="H32" i="7"/>
  <c r="AB30" i="7"/>
  <c r="V30" i="7"/>
  <c r="P30" i="7"/>
  <c r="J32" i="7"/>
  <c r="G32" i="7"/>
  <c r="V31" i="7"/>
  <c r="AB31" i="7"/>
  <c r="AG31" i="7" s="1"/>
  <c r="P31" i="7"/>
  <c r="L31" i="7"/>
  <c r="N31" i="7" s="1"/>
  <c r="K32" i="7"/>
  <c r="Z31" i="7"/>
  <c r="AF31" i="7"/>
  <c r="T31" i="7"/>
  <c r="H40" i="7"/>
  <c r="I17" i="7"/>
  <c r="H16" i="7"/>
  <c r="J16" i="7" s="1"/>
  <c r="I13" i="7"/>
  <c r="H11" i="7"/>
  <c r="H22" i="7"/>
  <c r="I18" i="7"/>
  <c r="H17" i="7"/>
  <c r="I14" i="7"/>
  <c r="H13" i="7"/>
  <c r="I9" i="7"/>
  <c r="J20" i="7"/>
  <c r="H18" i="7"/>
  <c r="I15" i="7"/>
  <c r="H14" i="7"/>
  <c r="H9" i="7"/>
  <c r="G41" i="7"/>
  <c r="K41" i="7"/>
  <c r="Y30" i="7"/>
  <c r="H41" i="7"/>
  <c r="Q31" i="7"/>
  <c r="Y31" i="7"/>
  <c r="I41" i="7"/>
  <c r="M41" i="7"/>
  <c r="J41" i="7"/>
  <c r="AE41" i="7" s="1"/>
  <c r="O42" i="6"/>
  <c r="I32" i="6"/>
  <c r="J40" i="6"/>
  <c r="M32" i="6"/>
  <c r="X31" i="6"/>
  <c r="J32" i="6"/>
  <c r="Y32" i="6" s="1"/>
  <c r="R31" i="6"/>
  <c r="S31" i="6"/>
  <c r="AE31" i="6"/>
  <c r="G20" i="6"/>
  <c r="G32" i="6"/>
  <c r="V31" i="6"/>
  <c r="AB31" i="6"/>
  <c r="G41" i="6"/>
  <c r="L31" i="6"/>
  <c r="N31" i="6" s="1"/>
  <c r="P31" i="6"/>
  <c r="U31" i="6" s="1"/>
  <c r="K32" i="6"/>
  <c r="Z31" i="6"/>
  <c r="T31" i="6"/>
  <c r="K41" i="6"/>
  <c r="AF31" i="6"/>
  <c r="AD32" i="6"/>
  <c r="R32" i="6"/>
  <c r="AB30" i="6"/>
  <c r="V30" i="6"/>
  <c r="AC31" i="6"/>
  <c r="Q31" i="6"/>
  <c r="W30" i="6"/>
  <c r="Q30" i="6"/>
  <c r="P30" i="6"/>
  <c r="AE32" i="6"/>
  <c r="S32" i="6"/>
  <c r="K40" i="6"/>
  <c r="G40" i="6"/>
  <c r="H32" i="6"/>
  <c r="X32" i="6"/>
  <c r="J41" i="6"/>
  <c r="M41" i="6"/>
  <c r="I41" i="6"/>
  <c r="H41" i="6"/>
  <c r="Y31" i="6"/>
  <c r="H40" i="6"/>
  <c r="I40" i="6"/>
  <c r="M40" i="6"/>
  <c r="J15" i="7" l="1"/>
  <c r="J18" i="7"/>
  <c r="J17" i="7"/>
  <c r="N32" i="7"/>
  <c r="N41" i="7"/>
  <c r="N40" i="7"/>
  <c r="N42" i="7" s="1"/>
  <c r="V41" i="7"/>
  <c r="AB41" i="7"/>
  <c r="P41" i="7"/>
  <c r="L41" i="7"/>
  <c r="AE32" i="7"/>
  <c r="S32" i="7"/>
  <c r="Y32" i="7"/>
  <c r="X40" i="7"/>
  <c r="AD40" i="7"/>
  <c r="R40" i="7"/>
  <c r="I42" i="7"/>
  <c r="H12" i="7"/>
  <c r="J9" i="7"/>
  <c r="AC40" i="7"/>
  <c r="Q40" i="7"/>
  <c r="W40" i="7"/>
  <c r="H42" i="7"/>
  <c r="AA31" i="7"/>
  <c r="K42" i="7"/>
  <c r="AF40" i="7"/>
  <c r="T40" i="7"/>
  <c r="Z40" i="7"/>
  <c r="AD41" i="7"/>
  <c r="R41" i="7"/>
  <c r="X41" i="7"/>
  <c r="J14" i="7"/>
  <c r="V32" i="7"/>
  <c r="P32" i="7"/>
  <c r="AB32" i="7"/>
  <c r="L32" i="7"/>
  <c r="O32" i="7" s="1"/>
  <c r="AD32" i="7"/>
  <c r="R32" i="7"/>
  <c r="X32" i="7"/>
  <c r="Y40" i="7"/>
  <c r="J42" i="7"/>
  <c r="AE42" i="7"/>
  <c r="S40" i="7"/>
  <c r="Y41" i="7"/>
  <c r="S41" i="7"/>
  <c r="I11" i="7"/>
  <c r="J11" i="7" s="1"/>
  <c r="W32" i="7"/>
  <c r="AC32" i="7"/>
  <c r="Q32" i="7"/>
  <c r="G42" i="7"/>
  <c r="AB40" i="7"/>
  <c r="P40" i="7"/>
  <c r="L40" i="7"/>
  <c r="V40" i="7"/>
  <c r="AC41" i="7"/>
  <c r="Q41" i="7"/>
  <c r="W41" i="7"/>
  <c r="I19" i="7"/>
  <c r="Z32" i="7"/>
  <c r="T32" i="7"/>
  <c r="AF32" i="7"/>
  <c r="M42" i="7"/>
  <c r="Z41" i="7"/>
  <c r="AF41" i="7"/>
  <c r="T41" i="7"/>
  <c r="H19" i="7"/>
  <c r="J19" i="7" s="1"/>
  <c r="O34" i="7" s="1"/>
  <c r="J34" i="7" s="1"/>
  <c r="J13" i="7"/>
  <c r="U31" i="7"/>
  <c r="J42" i="6"/>
  <c r="S40" i="6"/>
  <c r="M42" i="6"/>
  <c r="N32" i="6"/>
  <c r="N40" i="6"/>
  <c r="N41" i="6"/>
  <c r="Y42" i="6"/>
  <c r="AE42" i="6"/>
  <c r="S41" i="6"/>
  <c r="S42" i="6" s="1"/>
  <c r="W32" i="6"/>
  <c r="AC32" i="6"/>
  <c r="Q32" i="6"/>
  <c r="AA31" i="6"/>
  <c r="AC41" i="6"/>
  <c r="Q41" i="6"/>
  <c r="W41" i="6"/>
  <c r="G42" i="6"/>
  <c r="AB40" i="6"/>
  <c r="P40" i="6"/>
  <c r="L40" i="6"/>
  <c r="V40" i="6"/>
  <c r="V32" i="6"/>
  <c r="P32" i="6"/>
  <c r="AB32" i="6"/>
  <c r="L32" i="6"/>
  <c r="O32" i="6" s="1"/>
  <c r="X40" i="6"/>
  <c r="I42" i="6"/>
  <c r="R40" i="6"/>
  <c r="AD40" i="6"/>
  <c r="AD41" i="6"/>
  <c r="R41" i="6"/>
  <c r="X41" i="6"/>
  <c r="K42" i="6"/>
  <c r="AF40" i="6"/>
  <c r="T40" i="6"/>
  <c r="Z40" i="6"/>
  <c r="Z42" i="6" s="1"/>
  <c r="V41" i="6"/>
  <c r="L41" i="6"/>
  <c r="AB41" i="6"/>
  <c r="P41" i="6"/>
  <c r="I17" i="6"/>
  <c r="H16" i="6"/>
  <c r="I13" i="6"/>
  <c r="H11" i="6"/>
  <c r="H22" i="6"/>
  <c r="I18" i="6"/>
  <c r="H17" i="6"/>
  <c r="J17" i="6" s="1"/>
  <c r="I14" i="6"/>
  <c r="H13" i="6"/>
  <c r="I9" i="6"/>
  <c r="J20" i="6"/>
  <c r="H18" i="6"/>
  <c r="J18" i="6" s="1"/>
  <c r="I15" i="6"/>
  <c r="H15" i="6"/>
  <c r="J15" i="6" s="1"/>
  <c r="H14" i="6"/>
  <c r="H10" i="6"/>
  <c r="I16" i="6"/>
  <c r="H9" i="6"/>
  <c r="AC40" i="6"/>
  <c r="Q40" i="6"/>
  <c r="W40" i="6"/>
  <c r="W42" i="6" s="1"/>
  <c r="H42" i="6"/>
  <c r="Z32" i="6"/>
  <c r="AF32" i="6"/>
  <c r="T32" i="6"/>
  <c r="AG31" i="6"/>
  <c r="T42" i="7" l="1"/>
  <c r="AD42" i="7"/>
  <c r="W42" i="7"/>
  <c r="U40" i="7"/>
  <c r="P42" i="7"/>
  <c r="J12" i="7"/>
  <c r="O33" i="7" s="1"/>
  <c r="AA41" i="7"/>
  <c r="AG40" i="7"/>
  <c r="AB42" i="7"/>
  <c r="M34" i="7"/>
  <c r="I34" i="7"/>
  <c r="H34" i="7"/>
  <c r="N34" i="7"/>
  <c r="K34" i="7"/>
  <c r="G34" i="7"/>
  <c r="V42" i="7"/>
  <c r="AA40" i="7"/>
  <c r="Y42" i="7"/>
  <c r="I12" i="7"/>
  <c r="Q42" i="7"/>
  <c r="U41" i="7"/>
  <c r="U32" i="7"/>
  <c r="AA32" i="7"/>
  <c r="AF42" i="7"/>
  <c r="X42" i="7"/>
  <c r="L42" i="7"/>
  <c r="S42" i="7"/>
  <c r="AG32" i="7"/>
  <c r="Z42" i="7"/>
  <c r="AC42" i="7"/>
  <c r="R42" i="7"/>
  <c r="AG41" i="7"/>
  <c r="AA41" i="6"/>
  <c r="AA40" i="6"/>
  <c r="U40" i="6"/>
  <c r="AG40" i="6"/>
  <c r="AG42" i="6" s="1"/>
  <c r="U41" i="6"/>
  <c r="AG41" i="6"/>
  <c r="AC42" i="6"/>
  <c r="T42" i="6"/>
  <c r="AD42" i="6"/>
  <c r="Q42" i="6"/>
  <c r="R42" i="6"/>
  <c r="L42" i="6"/>
  <c r="AG32" i="6"/>
  <c r="U32" i="6"/>
  <c r="AF42" i="6"/>
  <c r="X42" i="6"/>
  <c r="AA32" i="6"/>
  <c r="N42" i="6"/>
  <c r="J16" i="6"/>
  <c r="I19" i="6"/>
  <c r="I10" i="6"/>
  <c r="J10" i="6" s="1"/>
  <c r="I11" i="6"/>
  <c r="J11" i="6" s="1"/>
  <c r="J14" i="6"/>
  <c r="P42" i="6"/>
  <c r="H12" i="6"/>
  <c r="J9" i="6"/>
  <c r="AB42" i="6"/>
  <c r="H19" i="6"/>
  <c r="J13" i="6"/>
  <c r="V42" i="6"/>
  <c r="AB34" i="7" l="1"/>
  <c r="P34" i="7"/>
  <c r="L34" i="7"/>
  <c r="V34" i="7"/>
  <c r="AA42" i="7"/>
  <c r="AF34" i="7"/>
  <c r="T34" i="7"/>
  <c r="Z34" i="7"/>
  <c r="H33" i="7"/>
  <c r="K33" i="7"/>
  <c r="G33" i="7"/>
  <c r="N33" i="7"/>
  <c r="N35" i="7" s="1"/>
  <c r="J33" i="7"/>
  <c r="AE33" i="7" s="1"/>
  <c r="O35" i="7"/>
  <c r="I33" i="7"/>
  <c r="M33" i="7"/>
  <c r="M35" i="7" s="1"/>
  <c r="X34" i="7"/>
  <c r="AD34" i="7"/>
  <c r="R34" i="7"/>
  <c r="Y34" i="7"/>
  <c r="AE34" i="7"/>
  <c r="S34" i="7"/>
  <c r="AC34" i="7"/>
  <c r="Q34" i="7"/>
  <c r="W34" i="7"/>
  <c r="AG42" i="7"/>
  <c r="U42" i="7"/>
  <c r="AA42" i="6"/>
  <c r="U42" i="6"/>
  <c r="J12" i="6"/>
  <c r="O33" i="6" s="1"/>
  <c r="J19" i="6"/>
  <c r="O34" i="6" s="1"/>
  <c r="I34" i="6" s="1"/>
  <c r="I12" i="6"/>
  <c r="M34" i="6"/>
  <c r="H33" i="6"/>
  <c r="K33" i="6"/>
  <c r="G33" i="6"/>
  <c r="M33" i="6"/>
  <c r="M35" i="6" s="1"/>
  <c r="J33" i="6"/>
  <c r="I33" i="6"/>
  <c r="N33" i="6"/>
  <c r="AA34" i="7" l="1"/>
  <c r="X33" i="7"/>
  <c r="X35" i="7" s="1"/>
  <c r="I35" i="7"/>
  <c r="AD33" i="7"/>
  <c r="AD35" i="7" s="1"/>
  <c r="R33" i="7"/>
  <c r="R35" i="7" s="1"/>
  <c r="AB33" i="7"/>
  <c r="P33" i="7"/>
  <c r="L33" i="7"/>
  <c r="L35" i="7" s="1"/>
  <c r="V33" i="7"/>
  <c r="G35" i="7"/>
  <c r="AF33" i="7"/>
  <c r="AF35" i="7" s="1"/>
  <c r="T33" i="7"/>
  <c r="T35" i="7" s="1"/>
  <c r="K35" i="7"/>
  <c r="Z33" i="7"/>
  <c r="Z35" i="7" s="1"/>
  <c r="U34" i="7"/>
  <c r="J35" i="7"/>
  <c r="AE35" i="7"/>
  <c r="S33" i="7"/>
  <c r="S35" i="7" s="1"/>
  <c r="Y33" i="7"/>
  <c r="Y35" i="7" s="1"/>
  <c r="W33" i="7"/>
  <c r="W35" i="7" s="1"/>
  <c r="AC33" i="7"/>
  <c r="AC35" i="7" s="1"/>
  <c r="H35" i="7"/>
  <c r="Q33" i="7"/>
  <c r="Q35" i="7" s="1"/>
  <c r="AG34" i="7"/>
  <c r="O35" i="6"/>
  <c r="K34" i="6"/>
  <c r="AF34" i="6" s="1"/>
  <c r="G34" i="6"/>
  <c r="H34" i="6"/>
  <c r="W34" i="6" s="1"/>
  <c r="N34" i="6"/>
  <c r="N35" i="6" s="1"/>
  <c r="H35" i="6"/>
  <c r="W33" i="6"/>
  <c r="W35" i="6" s="1"/>
  <c r="AC33" i="6"/>
  <c r="Q33" i="6"/>
  <c r="Z34" i="6"/>
  <c r="AC34" i="6"/>
  <c r="Q34" i="6"/>
  <c r="X33" i="6"/>
  <c r="I35" i="6"/>
  <c r="R33" i="6"/>
  <c r="AD33" i="6"/>
  <c r="AB33" i="6"/>
  <c r="P33" i="6"/>
  <c r="L33" i="6"/>
  <c r="V33" i="6"/>
  <c r="X34" i="6"/>
  <c r="R34" i="6"/>
  <c r="AD34" i="6"/>
  <c r="Y33" i="6"/>
  <c r="AF33" i="6"/>
  <c r="T33" i="6"/>
  <c r="K35" i="6"/>
  <c r="Z33" i="6"/>
  <c r="P35" i="7" l="1"/>
  <c r="U33" i="7"/>
  <c r="AG33" i="7"/>
  <c r="AB35" i="7"/>
  <c r="V35" i="7"/>
  <c r="AA33" i="7"/>
  <c r="S35" i="6"/>
  <c r="AE34" i="6"/>
  <c r="J35" i="6"/>
  <c r="Q35" i="6"/>
  <c r="L34" i="6"/>
  <c r="L35" i="6" s="1"/>
  <c r="P34" i="6"/>
  <c r="AE35" i="6"/>
  <c r="AB34" i="6"/>
  <c r="AF35" i="6"/>
  <c r="X35" i="6"/>
  <c r="T34" i="6"/>
  <c r="T35" i="6" s="1"/>
  <c r="AC35" i="6"/>
  <c r="R35" i="6"/>
  <c r="Z35" i="6"/>
  <c r="G35" i="6"/>
  <c r="AD35" i="6"/>
  <c r="Y35" i="6"/>
  <c r="V34" i="6"/>
  <c r="P35" i="6"/>
  <c r="U33" i="6"/>
  <c r="AA33" i="6"/>
  <c r="AB35" i="6"/>
  <c r="AG33" i="6"/>
  <c r="AG46" i="7" l="1"/>
  <c r="AF46" i="7"/>
  <c r="AG35" i="7"/>
  <c r="AA35" i="7"/>
  <c r="AA46" i="7"/>
  <c r="Z46" i="7"/>
  <c r="U46" i="7"/>
  <c r="T46" i="7"/>
  <c r="U35" i="7"/>
  <c r="AA34" i="6"/>
  <c r="AG34" i="6"/>
  <c r="AG35" i="6" s="1"/>
  <c r="V35" i="6"/>
  <c r="U34" i="6"/>
  <c r="U35" i="6" s="1"/>
  <c r="AA46" i="6"/>
  <c r="Z46" i="6"/>
  <c r="AA35" i="6"/>
  <c r="AG46" i="6"/>
  <c r="AF46" i="6"/>
  <c r="U46" i="6"/>
  <c r="T46" i="6"/>
</calcChain>
</file>

<file path=xl/comments1.xml><?xml version="1.0" encoding="utf-8"?>
<comments xmlns="http://schemas.openxmlformats.org/spreadsheetml/2006/main">
  <authors>
    <author>江東区</author>
    <author>東京都</author>
  </authors>
  <commentList>
    <comment ref="P20" authorId="0" shapeId="0">
      <text>
        <r>
          <rPr>
            <b/>
            <sz val="9"/>
            <color indexed="81"/>
            <rFont val="MS P ゴシック"/>
            <family val="3"/>
            <charset val="128"/>
          </rPr>
          <t>事業毎の床面積が大きい順に記載すること。</t>
        </r>
      </text>
    </comment>
    <comment ref="P21" authorId="1" shapeId="0">
      <text>
        <r>
          <rPr>
            <b/>
            <sz val="9"/>
            <color indexed="81"/>
            <rFont val="ＭＳ Ｐゴシック"/>
            <family val="3"/>
            <charset val="128"/>
          </rPr>
          <t>記載しきれない事業は、「その他」扱いとし、一括で合計する。</t>
        </r>
      </text>
    </comment>
  </commentList>
</comments>
</file>

<file path=xl/comments2.xml><?xml version="1.0" encoding="utf-8"?>
<comments xmlns="http://schemas.openxmlformats.org/spreadsheetml/2006/main">
  <authors>
    <author>江東区</author>
    <author>東京都</author>
  </authors>
  <commentList>
    <comment ref="P20" authorId="0" shapeId="0">
      <text>
        <r>
          <rPr>
            <b/>
            <sz val="9"/>
            <color indexed="81"/>
            <rFont val="MS P ゴシック"/>
            <family val="3"/>
            <charset val="128"/>
          </rPr>
          <t>事業毎の床面積が大きい順に記載すること。</t>
        </r>
      </text>
    </comment>
    <comment ref="P21" authorId="1" shapeId="0">
      <text>
        <r>
          <rPr>
            <b/>
            <sz val="9"/>
            <color indexed="81"/>
            <rFont val="ＭＳ Ｐゴシック"/>
            <family val="3"/>
            <charset val="128"/>
          </rPr>
          <t>記載しきれない事業は、「その他」扱いとし、一括で合計する。</t>
        </r>
      </text>
    </comment>
    <comment ref="AE33" authorId="0" shapeId="0">
      <text>
        <r>
          <rPr>
            <b/>
            <sz val="10"/>
            <color indexed="81"/>
            <rFont val="ＭＳ Ｐゴシック"/>
            <family val="3"/>
            <charset val="128"/>
            <scheme val="minor"/>
          </rPr>
          <t>端数調整２
3年間の小計の合計が3,114,184,617となり3,114,184,615と不整合のため2円マイナスして調整</t>
        </r>
      </text>
    </comment>
    <comment ref="J34" authorId="0" shapeId="0">
      <text>
        <r>
          <rPr>
            <b/>
            <sz val="10"/>
            <color indexed="81"/>
            <rFont val="ＭＳ Ｐゴシック"/>
            <family val="3"/>
            <charset val="128"/>
            <scheme val="minor"/>
          </rPr>
          <t>端数調整１
小計が259,515,384となり259,515,385と不整合のため1円プラスして調整</t>
        </r>
      </text>
    </comment>
  </commentList>
</comments>
</file>

<file path=xl/sharedStrings.xml><?xml version="1.0" encoding="utf-8"?>
<sst xmlns="http://schemas.openxmlformats.org/spreadsheetml/2006/main" count="174" uniqueCount="62">
  <si>
    <t>補助対象工事費×2.6%</t>
    <rPh sb="0" eb="2">
      <t>ホジョ</t>
    </rPh>
    <rPh sb="2" eb="4">
      <t>タイショウ</t>
    </rPh>
    <rPh sb="4" eb="6">
      <t>コウジ</t>
    </rPh>
    <rPh sb="6" eb="7">
      <t>ヒ</t>
    </rPh>
    <phoneticPr fontId="7"/>
  </si>
  <si>
    <t>補助対象事務費</t>
    <rPh sb="0" eb="2">
      <t>ホジョ</t>
    </rPh>
    <rPh sb="2" eb="4">
      <t>タイショウ</t>
    </rPh>
    <rPh sb="4" eb="6">
      <t>ジム</t>
    </rPh>
    <rPh sb="6" eb="7">
      <t>ヒ</t>
    </rPh>
    <phoneticPr fontId="7"/>
  </si>
  <si>
    <t>工事事務費は、補助対象工事費の２．６％を上限とし、補助する→</t>
    <rPh sb="0" eb="2">
      <t>コウジ</t>
    </rPh>
    <rPh sb="2" eb="4">
      <t>ジム</t>
    </rPh>
    <rPh sb="4" eb="5">
      <t>ヒ</t>
    </rPh>
    <rPh sb="7" eb="9">
      <t>ホジョ</t>
    </rPh>
    <rPh sb="9" eb="11">
      <t>タイショウ</t>
    </rPh>
    <rPh sb="11" eb="13">
      <t>コウジ</t>
    </rPh>
    <rPh sb="13" eb="14">
      <t>ヒ</t>
    </rPh>
    <rPh sb="20" eb="22">
      <t>ジョウゲン</t>
    </rPh>
    <rPh sb="25" eb="27">
      <t>ホジョ</t>
    </rPh>
    <phoneticPr fontId="7"/>
  </si>
  <si>
    <t>2年目</t>
    <rPh sb="1" eb="3">
      <t>ネンメ</t>
    </rPh>
    <phoneticPr fontId="7"/>
  </si>
  <si>
    <t>1年目</t>
    <rPh sb="1" eb="3">
      <t>ネンメ</t>
    </rPh>
    <phoneticPr fontId="7"/>
  </si>
  <si>
    <t>面積按分した結果を事業費資金調達一覧表に転記する。</t>
    <rPh sb="0" eb="2">
      <t>メンセキ</t>
    </rPh>
    <rPh sb="2" eb="4">
      <t>アンブン</t>
    </rPh>
    <rPh sb="6" eb="8">
      <t>ケッカ</t>
    </rPh>
    <rPh sb="9" eb="11">
      <t>ジギョウ</t>
    </rPh>
    <rPh sb="11" eb="12">
      <t>ヒ</t>
    </rPh>
    <rPh sb="12" eb="14">
      <t>シキン</t>
    </rPh>
    <rPh sb="14" eb="16">
      <t>チョウタツ</t>
    </rPh>
    <rPh sb="16" eb="18">
      <t>イチラン</t>
    </rPh>
    <rPh sb="18" eb="19">
      <t>ヒョウ</t>
    </rPh>
    <rPh sb="20" eb="22">
      <t>テンキ</t>
    </rPh>
    <phoneticPr fontId="7"/>
  </si>
  <si>
    <t>合計</t>
    <rPh sb="0" eb="2">
      <t>ゴウケイ</t>
    </rPh>
    <phoneticPr fontId="7"/>
  </si>
  <si>
    <t>補助対象外事務費</t>
    <rPh sb="0" eb="2">
      <t>ホジョ</t>
    </rPh>
    <rPh sb="2" eb="5">
      <t>タイショウガイ</t>
    </rPh>
    <rPh sb="5" eb="8">
      <t>ジムヒ</t>
    </rPh>
    <phoneticPr fontId="7"/>
  </si>
  <si>
    <t>補助対象事務費</t>
    <rPh sb="0" eb="2">
      <t>ホジョ</t>
    </rPh>
    <rPh sb="2" eb="4">
      <t>タイショウ</t>
    </rPh>
    <rPh sb="4" eb="7">
      <t>ジムヒ</t>
    </rPh>
    <phoneticPr fontId="7"/>
  </si>
  <si>
    <t>全体　　　１００％</t>
    <rPh sb="0" eb="1">
      <t>ゼン</t>
    </rPh>
    <rPh sb="1" eb="2">
      <t>カラダ</t>
    </rPh>
    <phoneticPr fontId="7"/>
  </si>
  <si>
    <t>工事事務費</t>
    <rPh sb="0" eb="2">
      <t>コウジ</t>
    </rPh>
    <rPh sb="2" eb="4">
      <t>ジム</t>
    </rPh>
    <rPh sb="4" eb="5">
      <t>ヒ</t>
    </rPh>
    <phoneticPr fontId="7"/>
  </si>
  <si>
    <t>補助対象外工事費</t>
    <rPh sb="0" eb="2">
      <t>ホジョ</t>
    </rPh>
    <rPh sb="2" eb="5">
      <t>タイショウガイ</t>
    </rPh>
    <rPh sb="5" eb="7">
      <t>コウジ</t>
    </rPh>
    <rPh sb="7" eb="8">
      <t>ヒ</t>
    </rPh>
    <phoneticPr fontId="7"/>
  </si>
  <si>
    <t>補助対象工事費</t>
    <rPh sb="0" eb="2">
      <t>ホジョ</t>
    </rPh>
    <rPh sb="4" eb="6">
      <t>コウジ</t>
    </rPh>
    <rPh sb="6" eb="7">
      <t>ヒ</t>
    </rPh>
    <phoneticPr fontId="7"/>
  </si>
  <si>
    <t>（参考）％</t>
    <rPh sb="1" eb="3">
      <t>サンコウ</t>
    </rPh>
    <phoneticPr fontId="7"/>
  </si>
  <si>
    <t>本体　㎡</t>
    <rPh sb="0" eb="2">
      <t>ホンタイ</t>
    </rPh>
    <phoneticPr fontId="7"/>
  </si>
  <si>
    <t>面 積</t>
    <rPh sb="0" eb="1">
      <t>メン</t>
    </rPh>
    <rPh sb="2" eb="3">
      <t>セキ</t>
    </rPh>
    <phoneticPr fontId="7"/>
  </si>
  <si>
    <t>小計</t>
    <rPh sb="0" eb="2">
      <t>ショウケイ</t>
    </rPh>
    <phoneticPr fontId="7"/>
  </si>
  <si>
    <t>補助対象</t>
    <rPh sb="0" eb="2">
      <t>ホジョ</t>
    </rPh>
    <rPh sb="2" eb="4">
      <t>タイショウ</t>
    </rPh>
    <phoneticPr fontId="7"/>
  </si>
  <si>
    <t>計</t>
    <rPh sb="0" eb="1">
      <t>ケイ</t>
    </rPh>
    <phoneticPr fontId="7"/>
  </si>
  <si>
    <t>その他</t>
    <rPh sb="2" eb="3">
      <t>タ</t>
    </rPh>
    <phoneticPr fontId="7"/>
  </si>
  <si>
    <t>区分</t>
    <rPh sb="0" eb="2">
      <t>クブン</t>
    </rPh>
    <phoneticPr fontId="7"/>
  </si>
  <si>
    <t>2年目</t>
    <rPh sb="1" eb="2">
      <t>ネン</t>
    </rPh>
    <rPh sb="2" eb="3">
      <t>メ</t>
    </rPh>
    <phoneticPr fontId="7"/>
  </si>
  <si>
    <t>1年目</t>
    <rPh sb="1" eb="2">
      <t>ネン</t>
    </rPh>
    <rPh sb="2" eb="3">
      <t>メ</t>
    </rPh>
    <phoneticPr fontId="7"/>
  </si>
  <si>
    <t>工事費</t>
    <rPh sb="0" eb="2">
      <t>コウジ</t>
    </rPh>
    <rPh sb="2" eb="3">
      <t>ヒ</t>
    </rPh>
    <phoneticPr fontId="7"/>
  </si>
  <si>
    <t>（単位：円）</t>
    <rPh sb="1" eb="3">
      <t>タンイ</t>
    </rPh>
    <rPh sb="4" eb="5">
      <t>エン</t>
    </rPh>
    <phoneticPr fontId="7"/>
  </si>
  <si>
    <t>５　面積・事業費按分表</t>
    <rPh sb="2" eb="3">
      <t>メン</t>
    </rPh>
    <rPh sb="3" eb="4">
      <t>セキ</t>
    </rPh>
    <rPh sb="5" eb="6">
      <t>コト</t>
    </rPh>
    <rPh sb="6" eb="7">
      <t>ギョウ</t>
    </rPh>
    <rPh sb="7" eb="8">
      <t>ヒ</t>
    </rPh>
    <rPh sb="8" eb="9">
      <t>アン</t>
    </rPh>
    <rPh sb="9" eb="10">
      <t>ブン</t>
    </rPh>
    <rPh sb="10" eb="11">
      <t>ヒョウ</t>
    </rPh>
    <phoneticPr fontId="7"/>
  </si>
  <si>
    <t>面積合計</t>
    <rPh sb="0" eb="2">
      <t>メンセキ</t>
    </rPh>
    <rPh sb="2" eb="4">
      <t>ゴウケイ</t>
    </rPh>
    <phoneticPr fontId="7"/>
  </si>
  <si>
    <t>諸経費率（B/A）</t>
    <rPh sb="0" eb="3">
      <t>ショケイヒ</t>
    </rPh>
    <rPh sb="3" eb="4">
      <t>リツ</t>
    </rPh>
    <phoneticPr fontId="7"/>
  </si>
  <si>
    <t>総　　 合 　　計</t>
    <rPh sb="0" eb="1">
      <t>フサ</t>
    </rPh>
    <rPh sb="4" eb="5">
      <t>ゴウ</t>
    </rPh>
    <rPh sb="8" eb="9">
      <t>ケイ</t>
    </rPh>
    <phoneticPr fontId="7"/>
  </si>
  <si>
    <t>補助対象外事務費</t>
    <rPh sb="0" eb="2">
      <t>ホジョ</t>
    </rPh>
    <rPh sb="2" eb="4">
      <t>タイショウ</t>
    </rPh>
    <rPh sb="4" eb="5">
      <t>ガイ</t>
    </rPh>
    <rPh sb="5" eb="7">
      <t>ジム</t>
    </rPh>
    <rPh sb="7" eb="8">
      <t>ヒ</t>
    </rPh>
    <phoneticPr fontId="7"/>
  </si>
  <si>
    <t>防災拠点型地域交流スペース</t>
    <rPh sb="0" eb="2">
      <t>ボウサイ</t>
    </rPh>
    <rPh sb="2" eb="5">
      <t>キョテンガタ</t>
    </rPh>
    <rPh sb="5" eb="7">
      <t>チイキ</t>
    </rPh>
    <rPh sb="7" eb="9">
      <t>コウリュウ</t>
    </rPh>
    <phoneticPr fontId="7"/>
  </si>
  <si>
    <t>ショート</t>
    <phoneticPr fontId="7"/>
  </si>
  <si>
    <t>汚染土壌除去費</t>
    <rPh sb="0" eb="2">
      <t>オセン</t>
    </rPh>
    <rPh sb="2" eb="4">
      <t>ドジョウ</t>
    </rPh>
    <rPh sb="4" eb="6">
      <t>ジョキョ</t>
    </rPh>
    <rPh sb="6" eb="7">
      <t>ヒ</t>
    </rPh>
    <phoneticPr fontId="7"/>
  </si>
  <si>
    <t>特養</t>
    <rPh sb="0" eb="2">
      <t>トクヨウ</t>
    </rPh>
    <phoneticPr fontId="7"/>
  </si>
  <si>
    <t>仮設建物工事費</t>
    <rPh sb="0" eb="2">
      <t>カセツ</t>
    </rPh>
    <rPh sb="2" eb="4">
      <t>タテモノ</t>
    </rPh>
    <rPh sb="4" eb="6">
      <t>コウジ</t>
    </rPh>
    <rPh sb="6" eb="7">
      <t>ヒ</t>
    </rPh>
    <phoneticPr fontId="7"/>
  </si>
  <si>
    <t>工事事務費の補助対象は内示以降の契約（業務）であり、内示前に行う基本設計等の業務については補助対象とならないので、別契約とすること。</t>
    <phoneticPr fontId="7"/>
  </si>
  <si>
    <t>解体撤去工事費</t>
    <rPh sb="0" eb="2">
      <t>カイタイ</t>
    </rPh>
    <rPh sb="2" eb="4">
      <t>テッキョ</t>
    </rPh>
    <rPh sb="4" eb="7">
      <t>コウジヒ</t>
    </rPh>
    <phoneticPr fontId="7"/>
  </si>
  <si>
    <t>４　工事事務費について　</t>
    <rPh sb="2" eb="4">
      <t>コウジ</t>
    </rPh>
    <rPh sb="4" eb="6">
      <t>ジム</t>
    </rPh>
    <rPh sb="6" eb="7">
      <t>ヒ</t>
    </rPh>
    <phoneticPr fontId="7"/>
  </si>
  <si>
    <t>３　事業別延床面積</t>
    <rPh sb="2" eb="4">
      <t>ジギョウ</t>
    </rPh>
    <rPh sb="4" eb="5">
      <t>ベツ</t>
    </rPh>
    <rPh sb="5" eb="7">
      <t>ノベユカ</t>
    </rPh>
    <rPh sb="7" eb="9">
      <t>メンセキ</t>
    </rPh>
    <phoneticPr fontId="7"/>
  </si>
  <si>
    <t>緑化・外構工事</t>
    <rPh sb="0" eb="2">
      <t>リョクカ</t>
    </rPh>
    <rPh sb="3" eb="4">
      <t>ガイ</t>
    </rPh>
    <rPh sb="4" eb="5">
      <t>コウ</t>
    </rPh>
    <rPh sb="5" eb="7">
      <t>コウジ</t>
    </rPh>
    <phoneticPr fontId="7"/>
  </si>
  <si>
    <t>対象外工事費</t>
    <rPh sb="0" eb="3">
      <t>タイショウガイ</t>
    </rPh>
    <rPh sb="3" eb="6">
      <t>コウジヒ</t>
    </rPh>
    <phoneticPr fontId="7"/>
  </si>
  <si>
    <t>仮設建物工事費</t>
    <rPh sb="0" eb="2">
      <t>カセツ</t>
    </rPh>
    <rPh sb="2" eb="4">
      <t>タテモノ</t>
    </rPh>
    <rPh sb="4" eb="7">
      <t>コウジヒ</t>
    </rPh>
    <phoneticPr fontId="7"/>
  </si>
  <si>
    <t>直接工事費・共通仮設費</t>
    <rPh sb="0" eb="2">
      <t>チョクセツ</t>
    </rPh>
    <rPh sb="2" eb="5">
      <t>コウジヒ</t>
    </rPh>
    <rPh sb="6" eb="8">
      <t>キョウツウ</t>
    </rPh>
    <rPh sb="8" eb="10">
      <t>カセツ</t>
    </rPh>
    <rPh sb="10" eb="11">
      <t>ヒ</t>
    </rPh>
    <phoneticPr fontId="7"/>
  </si>
  <si>
    <t>対象工事費</t>
    <rPh sb="0" eb="1">
      <t>タイ</t>
    </rPh>
    <rPh sb="1" eb="2">
      <t>ゾウ</t>
    </rPh>
    <rPh sb="2" eb="3">
      <t>コウ</t>
    </rPh>
    <rPh sb="3" eb="4">
      <t>コト</t>
    </rPh>
    <rPh sb="4" eb="5">
      <t>ヒ</t>
    </rPh>
    <phoneticPr fontId="7"/>
  </si>
  <si>
    <t>3年目</t>
    <rPh sb="1" eb="2">
      <t>ネン</t>
    </rPh>
    <rPh sb="2" eb="3">
      <t>メ</t>
    </rPh>
    <phoneticPr fontId="7"/>
  </si>
  <si>
    <t>備考</t>
    <rPh sb="0" eb="2">
      <t>ビコウ</t>
    </rPh>
    <phoneticPr fontId="7"/>
  </si>
  <si>
    <t>D　合計
（Ａ＋B＋C）</t>
    <rPh sb="2" eb="4">
      <t>ゴウケイ</t>
    </rPh>
    <phoneticPr fontId="7"/>
  </si>
  <si>
    <t>C　消費税
（（Ａ＋B）×10％）</t>
    <rPh sb="2" eb="5">
      <t>ショウヒゼイ</t>
    </rPh>
    <phoneticPr fontId="7"/>
  </si>
  <si>
    <t>B　諸経費</t>
    <rPh sb="2" eb="5">
      <t>ショケイヒ</t>
    </rPh>
    <phoneticPr fontId="7"/>
  </si>
  <si>
    <t>A　金額</t>
    <rPh sb="2" eb="4">
      <t>キンガク</t>
    </rPh>
    <phoneticPr fontId="7"/>
  </si>
  <si>
    <t>色の付いたセルに工事請負契約書（見積書）の内訳書から、諸経費及び消費税が含まれていない金額を転記する。</t>
    <rPh sb="16" eb="19">
      <t>ミツモリショ</t>
    </rPh>
    <phoneticPr fontId="7"/>
  </si>
  <si>
    <t>２　年度別出来高</t>
    <rPh sb="2" eb="4">
      <t>ネンド</t>
    </rPh>
    <rPh sb="4" eb="5">
      <t>ベツ</t>
    </rPh>
    <rPh sb="5" eb="8">
      <t>デキダカ</t>
    </rPh>
    <phoneticPr fontId="7"/>
  </si>
  <si>
    <t>１　工事費費目別内訳</t>
    <rPh sb="2" eb="4">
      <t>コウジ</t>
    </rPh>
    <rPh sb="4" eb="5">
      <t>ヒ</t>
    </rPh>
    <rPh sb="5" eb="6">
      <t>ヒ</t>
    </rPh>
    <rPh sb="6" eb="7">
      <t>メ</t>
    </rPh>
    <rPh sb="7" eb="8">
      <t>ベツ</t>
    </rPh>
    <rPh sb="8" eb="9">
      <t>ナイ</t>
    </rPh>
    <rPh sb="9" eb="10">
      <t>ヤク</t>
    </rPh>
    <phoneticPr fontId="7"/>
  </si>
  <si>
    <t>法人名：</t>
    <rPh sb="0" eb="2">
      <t>ホウジン</t>
    </rPh>
    <rPh sb="2" eb="3">
      <t>メイ</t>
    </rPh>
    <phoneticPr fontId="7"/>
  </si>
  <si>
    <t>○色付きのセルに必要事項を入力すること。</t>
    <rPh sb="1" eb="2">
      <t>イロ</t>
    </rPh>
    <rPh sb="2" eb="3">
      <t>ツ</t>
    </rPh>
    <rPh sb="8" eb="10">
      <t>ヒツヨウ</t>
    </rPh>
    <rPh sb="10" eb="12">
      <t>ジコウ</t>
    </rPh>
    <rPh sb="13" eb="15">
      <t>ニュウリョク</t>
    </rPh>
    <phoneticPr fontId="7"/>
  </si>
  <si>
    <t>○提出時、セルのコメントを非表示にし、Ａ３横で提出すること。</t>
  </si>
  <si>
    <t>　工事費費目別内訳、面積・事業費按分表等</t>
    <phoneticPr fontId="7"/>
  </si>
  <si>
    <t>○○○○</t>
    <phoneticPr fontId="7"/>
  </si>
  <si>
    <t>介護専用型ケアハウス</t>
    <rPh sb="0" eb="5">
      <t>カイゴセンヨウガタ</t>
    </rPh>
    <phoneticPr fontId="7"/>
  </si>
  <si>
    <t>都市型軽費老人ホーム</t>
    <rPh sb="0" eb="7">
      <t>トシガタケイヒロウジン</t>
    </rPh>
    <phoneticPr fontId="7"/>
  </si>
  <si>
    <t>3年目</t>
    <rPh sb="1" eb="3">
      <t>ネンメ</t>
    </rPh>
    <phoneticPr fontId="7"/>
  </si>
  <si>
    <t>（福）○○会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</si>
</sst>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numFmt numFmtId="177" formatCode="#,##0_);[Red]\(#,##0\)"/>
    <numFmt numFmtId="178" formatCode="#,##0.00&quot;㎡&quot;"/>
  </numFmts>
  <fonts count="21">
    <font>
      <sz val="11"/>
      <color theme="1"/>
      <name val="ＭＳ Ｐゴシック"/>
      <family val="2"/>
      <charset val="128"/>
      <scheme val="minor"/>
    </font>
    <font>
      <sz val="11"/>
      <name val="ＭＳ Ｐゴシック"/>
      <family val="3"/>
      <charset val="128"/>
    </font>
    <font>
      <sz val="12"/>
      <name val="ＭＳ ゴシック"/>
      <family val="3"/>
      <charset val="128"/>
    </font>
    <font>
      <sz val="6"/>
      <name val="ＭＳ Ｐゴシック"/>
      <family val="2"/>
      <charset val="128"/>
      <scheme val="minor"/>
    </font>
    <font>
      <sz val="11"/>
      <name val="ＭＳ ゴシック"/>
      <family val="3"/>
      <charset val="128"/>
    </font>
    <font>
      <sz val="14"/>
      <name val="ＭＳ ゴシック"/>
      <family val="3"/>
      <charset val="128"/>
    </font>
    <font>
      <sz val="9"/>
      <name val="ＭＳ ゴシック"/>
      <family val="3"/>
      <charset val="128"/>
    </font>
    <font>
      <sz val="6"/>
      <name val="ＭＳ Ｐゴシック"/>
      <family val="3"/>
      <charset val="128"/>
    </font>
    <font>
      <b/>
      <sz val="12"/>
      <name val="ＭＳ ゴシック"/>
      <family val="3"/>
      <charset val="128"/>
    </font>
    <font>
      <sz val="8"/>
      <name val="ＭＳ ゴシック"/>
      <family val="3"/>
      <charset val="128"/>
    </font>
    <font>
      <b/>
      <sz val="16"/>
      <name val="ＭＳ ゴシック"/>
      <family val="3"/>
      <charset val="128"/>
    </font>
    <font>
      <sz val="10"/>
      <name val="ＭＳ ゴシック"/>
      <family val="3"/>
      <charset val="128"/>
    </font>
    <font>
      <b/>
      <sz val="18"/>
      <name val="ＭＳ 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sz val="6"/>
      <name val="ＭＳ ゴシック"/>
      <family val="3"/>
      <charset val="128"/>
    </font>
    <font>
      <b/>
      <sz val="9"/>
      <color indexed="81"/>
      <name val="ＭＳ Ｐゴシック"/>
      <family val="3"/>
      <charset val="128"/>
    </font>
    <font>
      <b/>
      <sz val="20"/>
      <name val="ＭＳ ゴシック"/>
      <family val="3"/>
      <charset val="128"/>
    </font>
    <font>
      <b/>
      <sz val="9"/>
      <color indexed="81"/>
      <name val="MS P ゴシック"/>
      <family val="3"/>
      <charset val="128"/>
    </font>
    <font>
      <b/>
      <sz val="10"/>
      <color indexed="81"/>
      <name val="ＭＳ Ｐゴシック"/>
      <family val="3"/>
      <charset val="128"/>
      <scheme val="minor"/>
    </font>
  </fonts>
  <fills count="8">
    <fill>
      <patternFill patternType="none"/>
    </fill>
    <fill>
      <patternFill patternType="gray125"/>
    </fill>
    <fill>
      <patternFill patternType="solid">
        <fgColor rgb="FFCCFFFF"/>
        <bgColor indexed="64"/>
      </patternFill>
    </fill>
    <fill>
      <patternFill patternType="solid">
        <fgColor rgb="FFCCFFCC"/>
        <bgColor indexed="64"/>
      </patternFill>
    </fill>
    <fill>
      <patternFill patternType="solid">
        <fgColor indexed="41"/>
        <bgColor indexed="64"/>
      </patternFill>
    </fill>
    <fill>
      <patternFill patternType="solid">
        <fgColor theme="0"/>
        <bgColor indexed="64"/>
      </patternFill>
    </fill>
    <fill>
      <patternFill patternType="solid">
        <fgColor indexed="42"/>
        <bgColor indexed="64"/>
      </patternFill>
    </fill>
    <fill>
      <patternFill patternType="solid">
        <fgColor theme="9" tint="0.59999389629810485"/>
        <bgColor indexed="64"/>
      </patternFill>
    </fill>
  </fills>
  <borders count="6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double">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9" fontId="1" fillId="0" borderId="0" applyFont="0" applyFill="0" applyBorder="0" applyAlignment="0" applyProtection="0"/>
    <xf numFmtId="0" fontId="1" fillId="0" borderId="0"/>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 fillId="0" borderId="0"/>
    <xf numFmtId="0" fontId="15" fillId="0" borderId="0">
      <alignment vertical="center"/>
    </xf>
  </cellStyleXfs>
  <cellXfs count="295">
    <xf numFmtId="0" fontId="0" fillId="0" borderId="0" xfId="0">
      <alignment vertical="center"/>
    </xf>
    <xf numFmtId="0" fontId="2" fillId="0" borderId="0" xfId="3" applyFont="1" applyFill="1"/>
    <xf numFmtId="0" fontId="2" fillId="0" borderId="0" xfId="3" applyFont="1" applyFill="1" applyAlignment="1">
      <alignment shrinkToFit="1"/>
    </xf>
    <xf numFmtId="38" fontId="2" fillId="0" borderId="0" xfId="3" applyNumberFormat="1" applyFont="1" applyFill="1"/>
    <xf numFmtId="0" fontId="2" fillId="0" borderId="0" xfId="3" applyNumberFormat="1" applyFont="1" applyFill="1"/>
    <xf numFmtId="0" fontId="2" fillId="0" borderId="0" xfId="3" applyFont="1" applyFill="1" applyAlignment="1">
      <alignment vertical="center"/>
    </xf>
    <xf numFmtId="0" fontId="2" fillId="0" borderId="0" xfId="3" applyFont="1" applyFill="1" applyAlignment="1">
      <alignment vertical="center" shrinkToFit="1"/>
    </xf>
    <xf numFmtId="0" fontId="2" fillId="0" borderId="2" xfId="3" applyFont="1" applyFill="1" applyBorder="1" applyAlignment="1">
      <alignment vertical="center"/>
    </xf>
    <xf numFmtId="0" fontId="2" fillId="0" borderId="3" xfId="3" applyFont="1" applyFill="1" applyBorder="1" applyAlignment="1">
      <alignment vertical="center"/>
    </xf>
    <xf numFmtId="0" fontId="2" fillId="0" borderId="4" xfId="3" applyFont="1" applyFill="1" applyBorder="1" applyAlignment="1">
      <alignment vertical="center" shrinkToFit="1"/>
    </xf>
    <xf numFmtId="0" fontId="2" fillId="0" borderId="0" xfId="3" applyFont="1" applyFill="1" applyBorder="1" applyAlignment="1">
      <alignment vertical="center"/>
    </xf>
    <xf numFmtId="176" fontId="2" fillId="0" borderId="5" xfId="1" applyNumberFormat="1" applyFont="1" applyFill="1" applyBorder="1" applyAlignment="1">
      <alignment horizontal="left" vertical="center" shrinkToFit="1"/>
    </xf>
    <xf numFmtId="38" fontId="2" fillId="0" borderId="5" xfId="1" applyFont="1" applyFill="1" applyBorder="1" applyAlignment="1">
      <alignment vertical="center"/>
    </xf>
    <xf numFmtId="0" fontId="5" fillId="0" borderId="0" xfId="3" applyFont="1" applyFill="1" applyBorder="1" applyAlignment="1">
      <alignment vertical="center"/>
    </xf>
    <xf numFmtId="0" fontId="2" fillId="0" borderId="6" xfId="3" applyFont="1" applyFill="1" applyBorder="1" applyAlignment="1">
      <alignment vertical="center"/>
    </xf>
    <xf numFmtId="0" fontId="2" fillId="0" borderId="0" xfId="3" applyFont="1" applyFill="1" applyBorder="1"/>
    <xf numFmtId="0" fontId="6" fillId="0" borderId="5" xfId="3" applyFont="1" applyFill="1" applyBorder="1" applyAlignment="1">
      <alignment vertical="center" wrapText="1"/>
    </xf>
    <xf numFmtId="0" fontId="6" fillId="0" borderId="5" xfId="3" applyFont="1" applyFill="1" applyBorder="1" applyAlignment="1">
      <alignment horizontal="left" vertical="center"/>
    </xf>
    <xf numFmtId="0" fontId="2" fillId="0" borderId="6" xfId="3" applyFont="1" applyFill="1" applyBorder="1"/>
    <xf numFmtId="177" fontId="5" fillId="0" borderId="0" xfId="3" applyNumberFormat="1" applyFont="1"/>
    <xf numFmtId="177" fontId="5" fillId="0" borderId="4" xfId="3" applyNumberFormat="1" applyFont="1" applyBorder="1"/>
    <xf numFmtId="38" fontId="2" fillId="0" borderId="0" xfId="4" applyFont="1" applyFill="1" applyBorder="1" applyAlignment="1">
      <alignment vertical="center" shrinkToFit="1"/>
    </xf>
    <xf numFmtId="177" fontId="5" fillId="0" borderId="0" xfId="3" applyNumberFormat="1" applyFont="1" applyBorder="1" applyAlignment="1">
      <alignment vertical="center" shrinkToFit="1"/>
    </xf>
    <xf numFmtId="177" fontId="5" fillId="0" borderId="0" xfId="3" applyNumberFormat="1" applyFont="1" applyBorder="1"/>
    <xf numFmtId="177" fontId="2" fillId="0" borderId="0" xfId="3" applyNumberFormat="1" applyFont="1" applyBorder="1" applyAlignment="1">
      <alignment vertical="center" shrinkToFit="1"/>
    </xf>
    <xf numFmtId="0" fontId="2" fillId="0" borderId="6" xfId="3" applyFont="1" applyFill="1" applyBorder="1" applyAlignment="1">
      <alignment horizontal="center" vertical="center" textRotation="255" shrinkToFit="1"/>
    </xf>
    <xf numFmtId="0" fontId="2" fillId="0" borderId="4" xfId="3" applyFont="1" applyFill="1" applyBorder="1"/>
    <xf numFmtId="0" fontId="5" fillId="0" borderId="0" xfId="3" applyFont="1" applyBorder="1" applyAlignment="1">
      <alignment horizontal="center" vertical="center" shrinkToFit="1"/>
    </xf>
    <xf numFmtId="0" fontId="5" fillId="0" borderId="6" xfId="3" applyFont="1" applyBorder="1" applyAlignment="1">
      <alignment horizontal="center" vertical="center" shrinkToFit="1"/>
    </xf>
    <xf numFmtId="38" fontId="2" fillId="0" borderId="8" xfId="4" applyFont="1" applyFill="1" applyBorder="1" applyAlignment="1">
      <alignment vertical="center" shrinkToFit="1"/>
    </xf>
    <xf numFmtId="38" fontId="2" fillId="0" borderId="9" xfId="4" applyFont="1" applyFill="1" applyBorder="1" applyAlignment="1">
      <alignment vertical="center" shrinkToFit="1"/>
    </xf>
    <xf numFmtId="38" fontId="2" fillId="0" borderId="10" xfId="4" applyFont="1" applyFill="1" applyBorder="1" applyAlignment="1">
      <alignment vertical="center" shrinkToFit="1"/>
    </xf>
    <xf numFmtId="38" fontId="2" fillId="0" borderId="11" xfId="4" applyFont="1" applyFill="1" applyBorder="1" applyAlignment="1">
      <alignment vertical="center" shrinkToFit="1"/>
    </xf>
    <xf numFmtId="38" fontId="2" fillId="0" borderId="12" xfId="4" applyFont="1" applyFill="1" applyBorder="1" applyAlignment="1">
      <alignment vertical="center" shrinkToFit="1"/>
    </xf>
    <xf numFmtId="38" fontId="2" fillId="0" borderId="13" xfId="4" applyFont="1" applyFill="1" applyBorder="1" applyAlignment="1">
      <alignment vertical="center" shrinkToFit="1"/>
    </xf>
    <xf numFmtId="38" fontId="2" fillId="0" borderId="14" xfId="4" applyFont="1" applyFill="1" applyBorder="1" applyAlignment="1">
      <alignment vertical="center" shrinkToFit="1"/>
    </xf>
    <xf numFmtId="38" fontId="2" fillId="0" borderId="15" xfId="4" applyFont="1" applyFill="1" applyBorder="1" applyAlignment="1">
      <alignment vertical="center" shrinkToFit="1"/>
    </xf>
    <xf numFmtId="38" fontId="2" fillId="0" borderId="2" xfId="4" applyFont="1" applyFill="1" applyBorder="1" applyAlignment="1">
      <alignment vertical="center" shrinkToFit="1"/>
    </xf>
    <xf numFmtId="38" fontId="2" fillId="0" borderId="3" xfId="4" applyFont="1" applyFill="1" applyBorder="1" applyAlignment="1">
      <alignment vertical="center" shrinkToFit="1"/>
    </xf>
    <xf numFmtId="38" fontId="2" fillId="0" borderId="17" xfId="4" applyFont="1" applyFill="1" applyBorder="1" applyAlignment="1">
      <alignment vertical="center" shrinkToFit="1"/>
    </xf>
    <xf numFmtId="38" fontId="2" fillId="0" borderId="18" xfId="4" applyFont="1" applyFill="1" applyBorder="1" applyAlignment="1">
      <alignment vertical="center" shrinkToFit="1"/>
    </xf>
    <xf numFmtId="38" fontId="2" fillId="0" borderId="19" xfId="4" applyFont="1" applyFill="1" applyBorder="1" applyAlignment="1">
      <alignment vertical="center" shrinkToFit="1"/>
    </xf>
    <xf numFmtId="38" fontId="2" fillId="0" borderId="20" xfId="4" applyFont="1" applyFill="1" applyBorder="1" applyAlignment="1">
      <alignment vertical="center" shrinkToFit="1"/>
    </xf>
    <xf numFmtId="38" fontId="2" fillId="0" borderId="21" xfId="4" applyFont="1" applyFill="1" applyBorder="1" applyAlignment="1">
      <alignment vertical="center" shrinkToFit="1"/>
    </xf>
    <xf numFmtId="38" fontId="2" fillId="0" borderId="22" xfId="4" applyFont="1" applyFill="1" applyBorder="1" applyAlignment="1">
      <alignment vertical="center" shrinkToFit="1"/>
    </xf>
    <xf numFmtId="38" fontId="2" fillId="0" borderId="23" xfId="4" applyFont="1" applyFill="1" applyBorder="1" applyAlignment="1">
      <alignment vertical="center" shrinkToFit="1"/>
    </xf>
    <xf numFmtId="38" fontId="2" fillId="0" borderId="24" xfId="4" applyFont="1" applyFill="1" applyBorder="1" applyAlignment="1">
      <alignment vertical="center" shrinkToFit="1"/>
    </xf>
    <xf numFmtId="38" fontId="2" fillId="0" borderId="25" xfId="4" applyFont="1" applyFill="1" applyBorder="1" applyAlignment="1">
      <alignment vertical="center" shrinkToFit="1"/>
    </xf>
    <xf numFmtId="38" fontId="2" fillId="0" borderId="26" xfId="4" applyFont="1" applyFill="1" applyBorder="1" applyAlignment="1">
      <alignment vertical="center" shrinkToFit="1"/>
    </xf>
    <xf numFmtId="38" fontId="2" fillId="0" borderId="27" xfId="4" applyFont="1" applyFill="1" applyBorder="1" applyAlignment="1">
      <alignment vertical="center" shrinkToFit="1"/>
    </xf>
    <xf numFmtId="38" fontId="2" fillId="0" borderId="28" xfId="4" applyFont="1" applyFill="1" applyBorder="1" applyAlignment="1">
      <alignment vertical="center" shrinkToFit="1"/>
    </xf>
    <xf numFmtId="9" fontId="8" fillId="0" borderId="29" xfId="3" applyNumberFormat="1" applyFont="1" applyFill="1" applyBorder="1" applyAlignment="1">
      <alignment horizontal="center" vertical="center"/>
    </xf>
    <xf numFmtId="0" fontId="8" fillId="0" borderId="7" xfId="3" applyFont="1" applyFill="1" applyBorder="1" applyAlignment="1">
      <alignment horizontal="center" vertical="center"/>
    </xf>
    <xf numFmtId="0" fontId="2" fillId="0" borderId="7" xfId="3" applyFont="1" applyFill="1" applyBorder="1" applyAlignment="1">
      <alignment vertical="center"/>
    </xf>
    <xf numFmtId="0" fontId="2" fillId="0" borderId="30" xfId="3" applyFont="1" applyFill="1" applyBorder="1" applyAlignment="1">
      <alignment vertical="center"/>
    </xf>
    <xf numFmtId="9" fontId="8" fillId="0" borderId="7" xfId="3" applyNumberFormat="1" applyFont="1" applyFill="1" applyBorder="1" applyAlignment="1">
      <alignment horizontal="center" vertical="center"/>
    </xf>
    <xf numFmtId="0" fontId="2" fillId="0" borderId="31" xfId="3" applyFont="1" applyFill="1" applyBorder="1" applyAlignment="1">
      <alignment horizontal="centerContinuous" vertical="center"/>
    </xf>
    <xf numFmtId="0" fontId="2" fillId="0" borderId="32" xfId="3" applyFont="1" applyFill="1" applyBorder="1" applyAlignment="1">
      <alignment horizontal="centerContinuous" vertical="center"/>
    </xf>
    <xf numFmtId="0" fontId="2" fillId="0" borderId="32" xfId="3" applyFont="1" applyFill="1" applyBorder="1" applyAlignment="1">
      <alignment horizontal="centerContinuous" vertical="center" shrinkToFit="1"/>
    </xf>
    <xf numFmtId="0" fontId="8" fillId="0" borderId="33" xfId="3" applyFont="1" applyFill="1" applyBorder="1" applyAlignment="1">
      <alignment horizontal="centerContinuous" vertical="center"/>
    </xf>
    <xf numFmtId="0" fontId="2" fillId="0" borderId="0" xfId="3" applyFont="1" applyFill="1" applyBorder="1" applyAlignment="1">
      <alignment horizontal="center" vertical="center" shrinkToFit="1"/>
    </xf>
    <xf numFmtId="0" fontId="5" fillId="0" borderId="6" xfId="3" applyFont="1" applyFill="1" applyBorder="1" applyAlignment="1">
      <alignment horizontal="center" vertical="distributed" textRotation="255" shrinkToFit="1"/>
    </xf>
    <xf numFmtId="0" fontId="2" fillId="0" borderId="0" xfId="3" applyFont="1" applyFill="1" applyBorder="1" applyAlignment="1">
      <alignment horizontal="left" vertical="center" shrinkToFit="1"/>
    </xf>
    <xf numFmtId="0" fontId="5" fillId="0" borderId="6" xfId="3" applyFont="1" applyBorder="1" applyAlignment="1">
      <alignment horizontal="center" vertical="center" textRotation="255" shrinkToFit="1"/>
    </xf>
    <xf numFmtId="38" fontId="2" fillId="0" borderId="0" xfId="4" applyFont="1" applyFill="1" applyBorder="1" applyAlignment="1">
      <alignment vertical="center"/>
    </xf>
    <xf numFmtId="38" fontId="2" fillId="0" borderId="8" xfId="4" applyNumberFormat="1" applyFont="1" applyFill="1" applyBorder="1" applyAlignment="1">
      <alignment vertical="center" shrinkToFit="1"/>
    </xf>
    <xf numFmtId="38" fontId="2" fillId="0" borderId="9" xfId="4" applyNumberFormat="1" applyFont="1" applyFill="1" applyBorder="1" applyAlignment="1">
      <alignment vertical="center" shrinkToFit="1"/>
    </xf>
    <xf numFmtId="38" fontId="2" fillId="0" borderId="10" xfId="4" applyNumberFormat="1" applyFont="1" applyFill="1" applyBorder="1" applyAlignment="1">
      <alignment vertical="center" shrinkToFit="1"/>
    </xf>
    <xf numFmtId="38" fontId="2" fillId="0" borderId="11" xfId="4" applyNumberFormat="1" applyFont="1" applyFill="1" applyBorder="1" applyAlignment="1">
      <alignment vertical="center" shrinkToFit="1"/>
    </xf>
    <xf numFmtId="10" fontId="2" fillId="0" borderId="41" xfId="5" applyNumberFormat="1" applyFont="1" applyFill="1" applyBorder="1" applyAlignment="1">
      <alignment vertical="center" shrinkToFit="1"/>
    </xf>
    <xf numFmtId="10" fontId="2" fillId="0" borderId="39" xfId="5" applyNumberFormat="1" applyFont="1" applyFill="1" applyBorder="1" applyAlignment="1">
      <alignment vertical="center" shrinkToFit="1"/>
    </xf>
    <xf numFmtId="10" fontId="2" fillId="0" borderId="42" xfId="5" applyNumberFormat="1" applyFont="1" applyFill="1" applyBorder="1" applyAlignment="1">
      <alignment vertical="center" shrinkToFit="1"/>
    </xf>
    <xf numFmtId="10" fontId="2" fillId="0" borderId="1" xfId="5" applyNumberFormat="1" applyFont="1" applyFill="1" applyBorder="1" applyAlignment="1">
      <alignment vertical="center" shrinkToFit="1"/>
    </xf>
    <xf numFmtId="10" fontId="2" fillId="0" borderId="43" xfId="5" applyNumberFormat="1" applyFont="1" applyFill="1" applyBorder="1" applyAlignment="1">
      <alignment vertical="center" shrinkToFit="1"/>
    </xf>
    <xf numFmtId="10" fontId="2" fillId="0" borderId="44" xfId="5" applyNumberFormat="1" applyFont="1" applyFill="1" applyBorder="1" applyAlignment="1">
      <alignment vertical="center" shrinkToFit="1"/>
    </xf>
    <xf numFmtId="10" fontId="2" fillId="0" borderId="44" xfId="2" applyNumberFormat="1" applyFont="1" applyFill="1" applyBorder="1" applyAlignment="1">
      <alignment vertical="center" shrinkToFit="1"/>
    </xf>
    <xf numFmtId="10" fontId="2" fillId="0" borderId="3" xfId="2" applyNumberFormat="1" applyFont="1" applyFill="1" applyBorder="1" applyAlignment="1">
      <alignment vertical="center" shrinkToFit="1"/>
    </xf>
    <xf numFmtId="0" fontId="2" fillId="0" borderId="45" xfId="3" applyFont="1" applyFill="1" applyBorder="1" applyAlignment="1">
      <alignment horizontal="right" vertical="center" shrinkToFit="1"/>
    </xf>
    <xf numFmtId="178" fontId="2" fillId="0" borderId="40" xfId="4" applyNumberFormat="1" applyFont="1" applyFill="1" applyBorder="1" applyAlignment="1">
      <alignment horizontal="right" vertical="center" shrinkToFit="1"/>
    </xf>
    <xf numFmtId="178" fontId="2" fillId="0" borderId="41" xfId="4" applyNumberFormat="1" applyFont="1" applyFill="1" applyBorder="1" applyAlignment="1">
      <alignment horizontal="right" vertical="center" shrinkToFit="1"/>
    </xf>
    <xf numFmtId="178" fontId="2" fillId="0" borderId="39"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4" xfId="4" applyNumberFormat="1" applyFont="1" applyFill="1" applyBorder="1" applyAlignment="1">
      <alignment horizontal="right" vertical="center" shrinkToFit="1"/>
    </xf>
    <xf numFmtId="178" fontId="2" fillId="0" borderId="47" xfId="4" applyNumberFormat="1" applyFont="1" applyFill="1" applyBorder="1" applyAlignment="1">
      <alignment horizontal="right" vertical="center" shrinkToFit="1"/>
    </xf>
    <xf numFmtId="0" fontId="2" fillId="0" borderId="42" xfId="3" applyFont="1" applyFill="1" applyBorder="1" applyAlignment="1">
      <alignment horizontal="distributed" vertical="center" shrinkToFit="1"/>
    </xf>
    <xf numFmtId="0" fontId="2" fillId="0" borderId="49" xfId="3" applyFont="1" applyBorder="1" applyAlignment="1">
      <alignment horizontal="center" vertical="center" shrinkToFit="1"/>
    </xf>
    <xf numFmtId="0" fontId="9" fillId="0" borderId="18" xfId="3" applyFont="1" applyFill="1" applyBorder="1" applyAlignment="1">
      <alignment horizontal="center" vertical="center" wrapText="1" shrinkToFit="1"/>
    </xf>
    <xf numFmtId="0" fontId="2" fillId="0" borderId="50" xfId="3" applyFont="1" applyFill="1" applyBorder="1" applyAlignment="1">
      <alignment horizontal="center" vertical="center" wrapText="1"/>
    </xf>
    <xf numFmtId="0" fontId="2" fillId="0" borderId="19" xfId="3" applyFont="1" applyFill="1" applyBorder="1" applyAlignment="1">
      <alignment horizontal="center" vertical="center" wrapText="1"/>
    </xf>
    <xf numFmtId="0" fontId="2" fillId="0" borderId="45" xfId="3" applyFont="1" applyBorder="1" applyAlignment="1">
      <alignment horizontal="center" vertical="center" shrinkToFit="1"/>
    </xf>
    <xf numFmtId="0" fontId="2" fillId="0" borderId="44" xfId="3" applyFont="1" applyBorder="1" applyAlignment="1">
      <alignment horizontal="center" vertical="center" shrinkToFit="1"/>
    </xf>
    <xf numFmtId="9" fontId="8" fillId="0" borderId="16" xfId="3" applyNumberFormat="1" applyFont="1" applyFill="1" applyBorder="1" applyAlignment="1">
      <alignment horizontal="center" vertical="center"/>
    </xf>
    <xf numFmtId="0" fontId="2" fillId="0" borderId="10" xfId="3" applyFont="1" applyFill="1" applyBorder="1" applyAlignment="1">
      <alignment vertical="center"/>
    </xf>
    <xf numFmtId="0" fontId="2" fillId="0" borderId="12" xfId="3" applyFont="1" applyFill="1" applyBorder="1" applyAlignment="1">
      <alignment vertical="center"/>
    </xf>
    <xf numFmtId="9" fontId="8" fillId="0" borderId="10" xfId="3" applyNumberFormat="1" applyFont="1" applyFill="1" applyBorder="1" applyAlignment="1">
      <alignment horizontal="center" vertical="center"/>
    </xf>
    <xf numFmtId="0" fontId="8" fillId="0" borderId="12" xfId="3" applyFont="1" applyFill="1" applyBorder="1" applyAlignment="1">
      <alignment vertical="center"/>
    </xf>
    <xf numFmtId="0" fontId="2" fillId="0" borderId="9" xfId="3" applyFont="1" applyFill="1" applyBorder="1" applyAlignment="1">
      <alignment horizontal="centerContinuous" vertical="center"/>
    </xf>
    <xf numFmtId="0" fontId="2" fillId="0" borderId="15" xfId="3" applyFont="1" applyFill="1" applyBorder="1" applyAlignment="1">
      <alignment horizontal="centerContinuous" vertical="center"/>
    </xf>
    <xf numFmtId="0" fontId="2" fillId="0" borderId="15" xfId="3" applyFont="1" applyFill="1" applyBorder="1" applyAlignment="1">
      <alignment horizontal="centerContinuous" vertical="center" shrinkToFit="1"/>
    </xf>
    <xf numFmtId="0" fontId="8" fillId="0" borderId="11" xfId="3" applyFont="1" applyFill="1" applyBorder="1" applyAlignment="1">
      <alignment horizontal="centerContinuous" vertical="center"/>
    </xf>
    <xf numFmtId="0" fontId="4" fillId="0" borderId="0" xfId="6" applyFont="1" applyBorder="1"/>
    <xf numFmtId="0" fontId="2" fillId="0" borderId="29" xfId="3" applyFont="1" applyFill="1" applyBorder="1" applyAlignment="1">
      <alignment vertical="center" shrinkToFit="1"/>
    </xf>
    <xf numFmtId="0" fontId="2" fillId="0" borderId="7" xfId="3" applyFont="1" applyFill="1" applyBorder="1"/>
    <xf numFmtId="0" fontId="4" fillId="0" borderId="7" xfId="6" applyFont="1" applyBorder="1"/>
    <xf numFmtId="0" fontId="11" fillId="0" borderId="7" xfId="6" applyFont="1" applyFill="1" applyBorder="1" applyAlignment="1"/>
    <xf numFmtId="0" fontId="12" fillId="0" borderId="30" xfId="3" applyFont="1" applyFill="1" applyBorder="1" applyAlignment="1">
      <alignment vertical="center"/>
    </xf>
    <xf numFmtId="0" fontId="4" fillId="0" borderId="0" xfId="6" applyFont="1"/>
    <xf numFmtId="0" fontId="11" fillId="0" borderId="0" xfId="6" applyFont="1" applyFill="1" applyBorder="1" applyAlignment="1"/>
    <xf numFmtId="0" fontId="2" fillId="0" borderId="1" xfId="3" applyFont="1" applyFill="1" applyBorder="1" applyAlignment="1">
      <alignment vertical="center"/>
    </xf>
    <xf numFmtId="0" fontId="2" fillId="0" borderId="2" xfId="3" applyFont="1" applyFill="1" applyBorder="1"/>
    <xf numFmtId="0" fontId="2" fillId="0" borderId="3" xfId="3" applyFont="1" applyFill="1" applyBorder="1"/>
    <xf numFmtId="0" fontId="2" fillId="0" borderId="1" xfId="3" applyFont="1" applyFill="1" applyBorder="1"/>
    <xf numFmtId="0" fontId="4" fillId="0" borderId="2" xfId="6" applyFont="1" applyBorder="1" applyAlignment="1">
      <alignment horizontal="centerContinuous"/>
    </xf>
    <xf numFmtId="0" fontId="4" fillId="0" borderId="2" xfId="6" applyFont="1" applyBorder="1"/>
    <xf numFmtId="0" fontId="13" fillId="0" borderId="0" xfId="3" applyFont="1" applyFill="1" applyAlignment="1">
      <alignment vertical="center"/>
    </xf>
    <xf numFmtId="0" fontId="13" fillId="0" borderId="0" xfId="3" applyFont="1" applyFill="1" applyAlignment="1">
      <alignment vertical="center" shrinkToFit="1"/>
    </xf>
    <xf numFmtId="178" fontId="13" fillId="0" borderId="40" xfId="3" applyNumberFormat="1" applyFont="1" applyFill="1" applyBorder="1" applyAlignment="1">
      <alignment vertical="center"/>
    </xf>
    <xf numFmtId="178" fontId="13" fillId="0" borderId="51" xfId="3" applyNumberFormat="1" applyFont="1" applyFill="1" applyBorder="1" applyAlignment="1">
      <alignment vertical="center"/>
    </xf>
    <xf numFmtId="0" fontId="13" fillId="0" borderId="6" xfId="3" applyFont="1" applyFill="1" applyBorder="1" applyAlignment="1">
      <alignment vertical="center"/>
    </xf>
    <xf numFmtId="0" fontId="13" fillId="0" borderId="4" xfId="3" applyFont="1" applyFill="1" applyBorder="1" applyAlignment="1">
      <alignment vertical="center"/>
    </xf>
    <xf numFmtId="0" fontId="1" fillId="0" borderId="0" xfId="6" applyFont="1" applyBorder="1" applyAlignment="1">
      <alignment horizontal="centerContinuous" vertical="center"/>
    </xf>
    <xf numFmtId="10" fontId="1" fillId="0" borderId="5" xfId="4" applyNumberFormat="1" applyFont="1" applyBorder="1" applyAlignment="1">
      <alignment vertical="center"/>
    </xf>
    <xf numFmtId="38" fontId="1" fillId="0" borderId="0" xfId="4" applyFont="1" applyBorder="1" applyAlignment="1">
      <alignment vertical="center"/>
    </xf>
    <xf numFmtId="0" fontId="13" fillId="0" borderId="0" xfId="3" applyFont="1" applyFill="1" applyBorder="1" applyAlignment="1">
      <alignment vertical="center"/>
    </xf>
    <xf numFmtId="0" fontId="13" fillId="0" borderId="0" xfId="3" applyFont="1" applyFill="1" applyBorder="1" applyAlignment="1">
      <alignment horizontal="distributed" vertical="center"/>
    </xf>
    <xf numFmtId="178" fontId="13" fillId="3" borderId="51" xfId="3" applyNumberFormat="1" applyFont="1" applyFill="1" applyBorder="1" applyAlignment="1">
      <alignment vertical="center"/>
    </xf>
    <xf numFmtId="0" fontId="13" fillId="0" borderId="1" xfId="3" applyFont="1" applyFill="1" applyBorder="1" applyAlignment="1">
      <alignment vertical="center"/>
    </xf>
    <xf numFmtId="0" fontId="13" fillId="0" borderId="2" xfId="3" applyFont="1" applyFill="1" applyBorder="1" applyAlignment="1">
      <alignment vertical="center"/>
    </xf>
    <xf numFmtId="0" fontId="13" fillId="0" borderId="3" xfId="3" applyFont="1" applyFill="1" applyBorder="1" applyAlignment="1">
      <alignment vertical="center"/>
    </xf>
    <xf numFmtId="0" fontId="13" fillId="0" borderId="5" xfId="6" applyFont="1" applyBorder="1" applyAlignment="1">
      <alignment vertical="center"/>
    </xf>
    <xf numFmtId="38" fontId="13" fillId="0" borderId="5" xfId="6" applyNumberFormat="1" applyFont="1" applyBorder="1" applyAlignment="1">
      <alignment vertical="center"/>
    </xf>
    <xf numFmtId="38" fontId="13" fillId="4" borderId="5" xfId="4" applyFont="1" applyFill="1" applyBorder="1" applyAlignment="1">
      <alignment vertical="center"/>
    </xf>
    <xf numFmtId="38" fontId="13" fillId="0" borderId="5" xfId="4" applyFont="1" applyBorder="1" applyAlignment="1">
      <alignment vertical="center"/>
    </xf>
    <xf numFmtId="0" fontId="14" fillId="0" borderId="6" xfId="3" applyFont="1" applyFill="1" applyBorder="1" applyAlignment="1">
      <alignment vertical="center"/>
    </xf>
    <xf numFmtId="38" fontId="13" fillId="0" borderId="5" xfId="4" applyNumberFormat="1" applyFont="1" applyBorder="1" applyAlignment="1">
      <alignment vertical="center"/>
    </xf>
    <xf numFmtId="38" fontId="13" fillId="3" borderId="5" xfId="4" applyFont="1" applyFill="1" applyBorder="1" applyAlignment="1">
      <alignment vertical="center"/>
    </xf>
    <xf numFmtId="0" fontId="10" fillId="0" borderId="4" xfId="3" applyFont="1" applyFill="1" applyBorder="1" applyAlignment="1">
      <alignment vertical="center" wrapText="1"/>
    </xf>
    <xf numFmtId="0" fontId="13" fillId="0" borderId="29" xfId="3" applyFont="1" applyFill="1" applyBorder="1" applyAlignment="1">
      <alignment vertical="center"/>
    </xf>
    <xf numFmtId="0" fontId="13" fillId="0" borderId="7" xfId="3" applyFont="1" applyFill="1" applyBorder="1" applyAlignment="1">
      <alignment vertical="center"/>
    </xf>
    <xf numFmtId="0" fontId="12" fillId="0" borderId="7" xfId="6" applyFont="1" applyBorder="1" applyAlignment="1">
      <alignment vertical="center"/>
    </xf>
    <xf numFmtId="0" fontId="13" fillId="0" borderId="30" xfId="3" applyFont="1" applyFill="1" applyBorder="1" applyAlignment="1">
      <alignment vertical="center"/>
    </xf>
    <xf numFmtId="0" fontId="13" fillId="0" borderId="0" xfId="3" applyFont="1" applyFill="1" applyBorder="1" applyAlignment="1">
      <alignment horizontal="center" vertical="center"/>
    </xf>
    <xf numFmtId="9" fontId="13" fillId="0" borderId="0" xfId="2" applyFont="1" applyFill="1" applyBorder="1" applyAlignment="1">
      <alignment vertical="center"/>
    </xf>
    <xf numFmtId="9" fontId="13" fillId="3" borderId="5" xfId="2" applyFont="1" applyFill="1" applyBorder="1" applyAlignment="1">
      <alignment vertical="center"/>
    </xf>
    <xf numFmtId="0" fontId="13" fillId="0" borderId="5" xfId="3" applyFont="1" applyFill="1" applyBorder="1" applyAlignment="1">
      <alignment horizontal="center" vertical="center"/>
    </xf>
    <xf numFmtId="0" fontId="14" fillId="0" borderId="0" xfId="3" applyFont="1" applyFill="1" applyBorder="1" applyAlignment="1">
      <alignment vertical="center"/>
    </xf>
    <xf numFmtId="0" fontId="2" fillId="0" borderId="0" xfId="3" applyFont="1" applyFill="1" applyBorder="1" applyAlignment="1">
      <alignment horizontal="distributed" vertical="center"/>
    </xf>
    <xf numFmtId="0" fontId="2" fillId="0" borderId="0" xfId="3" applyFont="1" applyFill="1" applyBorder="1" applyAlignment="1">
      <alignment vertical="center" shrinkToFit="1"/>
    </xf>
    <xf numFmtId="0" fontId="2" fillId="0" borderId="4" xfId="3" applyFont="1" applyFill="1" applyBorder="1" applyAlignment="1">
      <alignment vertical="center"/>
    </xf>
    <xf numFmtId="0" fontId="4" fillId="0" borderId="0" xfId="6" applyFont="1" applyAlignment="1">
      <alignment vertical="center"/>
    </xf>
    <xf numFmtId="0" fontId="4" fillId="0" borderId="4" xfId="6" applyFont="1" applyBorder="1" applyAlignment="1">
      <alignment vertical="center"/>
    </xf>
    <xf numFmtId="0" fontId="10" fillId="0" borderId="6" xfId="3" applyFont="1" applyFill="1" applyBorder="1" applyAlignment="1">
      <alignment vertical="center"/>
    </xf>
    <xf numFmtId="0" fontId="4" fillId="0" borderId="0" xfId="6" applyFont="1" applyBorder="1" applyAlignment="1">
      <alignment vertical="center"/>
    </xf>
    <xf numFmtId="38" fontId="4" fillId="5" borderId="0" xfId="7" applyFont="1" applyFill="1" applyBorder="1" applyAlignment="1">
      <alignment horizontal="center" vertical="center"/>
    </xf>
    <xf numFmtId="38" fontId="4" fillId="0" borderId="0" xfId="7" applyFont="1" applyBorder="1" applyAlignment="1">
      <alignment vertical="center"/>
    </xf>
    <xf numFmtId="0" fontId="2" fillId="0" borderId="29" xfId="3" applyFont="1" applyFill="1" applyBorder="1" applyAlignment="1">
      <alignment vertical="center"/>
    </xf>
    <xf numFmtId="0" fontId="4" fillId="0" borderId="7" xfId="6" applyFont="1" applyBorder="1" applyAlignment="1">
      <alignment vertical="center"/>
    </xf>
    <xf numFmtId="0" fontId="4" fillId="0" borderId="29" xfId="6" applyFont="1" applyBorder="1" applyAlignment="1">
      <alignment vertical="center"/>
    </xf>
    <xf numFmtId="0" fontId="13" fillId="0" borderId="7" xfId="6" applyFont="1" applyBorder="1" applyAlignment="1">
      <alignment vertical="center"/>
    </xf>
    <xf numFmtId="0" fontId="12" fillId="0" borderId="30" xfId="6" applyFont="1" applyBorder="1" applyAlignment="1">
      <alignment vertical="center"/>
    </xf>
    <xf numFmtId="0" fontId="16" fillId="0" borderId="0" xfId="3" applyFont="1" applyFill="1" applyAlignment="1">
      <alignment vertical="center"/>
    </xf>
    <xf numFmtId="0" fontId="16" fillId="0" borderId="0" xfId="3" applyFont="1" applyFill="1" applyBorder="1" applyAlignment="1">
      <alignment horizontal="distributed" vertical="center"/>
    </xf>
    <xf numFmtId="0" fontId="16" fillId="0" borderId="0" xfId="3" applyFont="1" applyFill="1" applyAlignment="1">
      <alignment vertical="center" shrinkToFit="1"/>
    </xf>
    <xf numFmtId="0" fontId="16" fillId="0" borderId="0" xfId="6" applyFont="1" applyBorder="1" applyAlignment="1">
      <alignment horizontal="center" vertical="center"/>
    </xf>
    <xf numFmtId="0" fontId="16" fillId="0" borderId="0" xfId="6" applyFont="1" applyAlignment="1">
      <alignment vertical="center"/>
    </xf>
    <xf numFmtId="38" fontId="12" fillId="0" borderId="0" xfId="7" applyFont="1" applyFill="1" applyAlignment="1">
      <alignment vertical="center"/>
    </xf>
    <xf numFmtId="38" fontId="18" fillId="0" borderId="0" xfId="7" applyFont="1" applyFill="1" applyAlignment="1">
      <alignment vertical="center"/>
    </xf>
    <xf numFmtId="0" fontId="2" fillId="0" borderId="30" xfId="3" applyFont="1" applyBorder="1" applyAlignment="1">
      <alignment vertical="center" wrapText="1" shrinkToFit="1"/>
    </xf>
    <xf numFmtId="0" fontId="2" fillId="0" borderId="7" xfId="3" applyFont="1" applyBorder="1" applyAlignment="1">
      <alignment vertical="center" wrapText="1" shrinkToFit="1"/>
    </xf>
    <xf numFmtId="0" fontId="2" fillId="0" borderId="48" xfId="3" applyFont="1" applyBorder="1" applyAlignment="1">
      <alignment vertical="center" wrapText="1" shrinkToFit="1"/>
    </xf>
    <xf numFmtId="0" fontId="2" fillId="0" borderId="18" xfId="3" applyFont="1" applyFill="1" applyBorder="1" applyAlignment="1">
      <alignment horizontal="center" vertical="center" shrinkToFit="1"/>
    </xf>
    <xf numFmtId="0" fontId="2" fillId="0" borderId="29" xfId="3" applyFont="1" applyBorder="1" applyAlignment="1">
      <alignment vertical="center" wrapText="1" shrinkToFit="1"/>
    </xf>
    <xf numFmtId="0" fontId="2" fillId="0" borderId="0" xfId="3" applyFont="1" applyFill="1" applyBorder="1" applyAlignment="1">
      <alignment horizontal="right" vertical="center"/>
    </xf>
    <xf numFmtId="0" fontId="2" fillId="0" borderId="34" xfId="3" applyFont="1" applyFill="1" applyBorder="1" applyAlignment="1">
      <alignment horizontal="center" vertical="center" wrapText="1"/>
    </xf>
    <xf numFmtId="38" fontId="2" fillId="0" borderId="15" xfId="4" applyNumberFormat="1" applyFont="1" applyFill="1" applyBorder="1" applyAlignment="1">
      <alignment vertical="center" shrinkToFit="1"/>
    </xf>
    <xf numFmtId="178" fontId="2" fillId="0" borderId="32" xfId="4" applyNumberFormat="1" applyFont="1" applyFill="1" applyBorder="1" applyAlignment="1">
      <alignment horizontal="right" vertical="center" shrinkToFit="1"/>
    </xf>
    <xf numFmtId="38" fontId="2" fillId="0" borderId="44" xfId="4" applyFont="1" applyFill="1" applyBorder="1" applyAlignment="1">
      <alignment vertical="center" shrinkToFit="1"/>
    </xf>
    <xf numFmtId="0" fontId="11" fillId="0" borderId="18" xfId="3" applyFont="1" applyFill="1" applyBorder="1" applyAlignment="1">
      <alignment horizontal="center" vertical="center" wrapText="1" shrinkToFit="1"/>
    </xf>
    <xf numFmtId="0" fontId="6" fillId="0" borderId="50" xfId="3" applyFont="1" applyFill="1" applyBorder="1" applyAlignment="1">
      <alignment horizontal="center" vertical="center" wrapText="1" shrinkToFit="1"/>
    </xf>
    <xf numFmtId="0" fontId="6" fillId="0" borderId="18" xfId="3" applyFont="1" applyFill="1" applyBorder="1" applyAlignment="1">
      <alignment horizontal="center" vertical="center" wrapText="1" shrinkToFit="1"/>
    </xf>
    <xf numFmtId="0" fontId="13" fillId="0" borderId="4" xfId="3" applyFont="1" applyFill="1" applyBorder="1" applyAlignment="1">
      <alignment vertical="center" shrinkToFit="1"/>
    </xf>
    <xf numFmtId="38" fontId="5" fillId="0" borderId="37" xfId="7" applyFont="1" applyBorder="1" applyAlignment="1">
      <alignment vertical="center"/>
    </xf>
    <xf numFmtId="0" fontId="13" fillId="3" borderId="51" xfId="6" applyFont="1" applyFill="1" applyBorder="1" applyAlignment="1">
      <alignment horizontal="center" vertical="center"/>
    </xf>
    <xf numFmtId="0" fontId="13" fillId="3" borderId="53" xfId="6" applyFont="1" applyFill="1" applyBorder="1" applyAlignment="1">
      <alignment horizontal="center" vertical="center"/>
    </xf>
    <xf numFmtId="0" fontId="13" fillId="3" borderId="52" xfId="6" applyFont="1" applyFill="1" applyBorder="1" applyAlignment="1">
      <alignment horizontal="center" vertical="center"/>
    </xf>
    <xf numFmtId="0" fontId="13" fillId="0" borderId="57" xfId="6" applyFont="1" applyBorder="1" applyAlignment="1">
      <alignment horizontal="center" vertical="center"/>
    </xf>
    <xf numFmtId="0" fontId="13" fillId="0" borderId="55" xfId="6" applyFont="1" applyBorder="1" applyAlignment="1">
      <alignment horizontal="center" vertical="center"/>
    </xf>
    <xf numFmtId="0" fontId="8" fillId="0" borderId="10" xfId="3" applyFont="1" applyFill="1" applyBorder="1" applyAlignment="1">
      <alignment horizontal="center" vertical="center"/>
    </xf>
    <xf numFmtId="0" fontId="2" fillId="0" borderId="19" xfId="3" applyFont="1" applyFill="1" applyBorder="1" applyAlignment="1">
      <alignment horizontal="center" vertical="center"/>
    </xf>
    <xf numFmtId="0" fontId="2" fillId="0" borderId="18" xfId="3" applyFont="1" applyFill="1" applyBorder="1" applyAlignment="1">
      <alignment horizontal="center" vertical="center"/>
    </xf>
    <xf numFmtId="0" fontId="9" fillId="0" borderId="20" xfId="3" applyFont="1" applyFill="1" applyBorder="1" applyAlignment="1">
      <alignment horizontal="center" vertical="center" wrapText="1" shrinkToFit="1"/>
    </xf>
    <xf numFmtId="10" fontId="2" fillId="0" borderId="45" xfId="5" applyNumberFormat="1" applyFont="1" applyFill="1" applyBorder="1" applyAlignment="1">
      <alignment vertical="center" shrinkToFit="1"/>
    </xf>
    <xf numFmtId="177" fontId="2" fillId="0" borderId="23" xfId="4" applyNumberFormat="1" applyFont="1" applyFill="1" applyBorder="1" applyAlignment="1">
      <alignment horizontal="right" vertical="center" shrinkToFit="1"/>
    </xf>
    <xf numFmtId="177" fontId="2" fillId="0" borderId="40" xfId="4" applyNumberFormat="1" applyFont="1" applyFill="1" applyBorder="1" applyAlignment="1">
      <alignment horizontal="right" vertical="center" shrinkToFit="1"/>
    </xf>
    <xf numFmtId="38" fontId="2" fillId="0" borderId="23" xfId="4" applyNumberFormat="1" applyFont="1" applyFill="1" applyBorder="1" applyAlignment="1">
      <alignment vertical="center" shrinkToFit="1"/>
    </xf>
    <xf numFmtId="38" fontId="2" fillId="0" borderId="42" xfId="4" applyNumberFormat="1" applyFont="1" applyFill="1" applyBorder="1" applyAlignment="1">
      <alignment vertical="center" shrinkToFit="1"/>
    </xf>
    <xf numFmtId="10" fontId="2" fillId="0" borderId="42" xfId="4" applyNumberFormat="1" applyFont="1" applyFill="1" applyBorder="1" applyAlignment="1">
      <alignment horizontal="right" vertical="center" shrinkToFit="1"/>
    </xf>
    <xf numFmtId="10" fontId="2" fillId="0" borderId="40" xfId="4" applyNumberFormat="1" applyFont="1" applyFill="1" applyBorder="1" applyAlignment="1">
      <alignment horizontal="right" vertical="center" shrinkToFit="1"/>
    </xf>
    <xf numFmtId="38" fontId="2" fillId="0" borderId="61" xfId="4" applyFont="1" applyFill="1" applyBorder="1" applyAlignment="1">
      <alignment vertical="center" shrinkToFit="1"/>
    </xf>
    <xf numFmtId="38" fontId="2" fillId="7" borderId="20" xfId="4" applyFont="1" applyFill="1" applyBorder="1" applyAlignment="1">
      <alignment vertical="center" shrinkToFit="1"/>
    </xf>
    <xf numFmtId="38" fontId="2" fillId="7" borderId="18" xfId="4" applyFont="1" applyFill="1" applyBorder="1" applyAlignment="1">
      <alignment vertical="center" shrinkToFit="1"/>
    </xf>
    <xf numFmtId="38" fontId="2" fillId="7" borderId="24" xfId="4" applyFont="1" applyFill="1" applyBorder="1" applyAlignment="1">
      <alignment vertical="center" shrinkToFit="1"/>
    </xf>
    <xf numFmtId="38" fontId="2" fillId="0" borderId="5" xfId="1" applyFont="1" applyFill="1" applyBorder="1" applyAlignment="1">
      <alignment vertical="center" shrinkToFit="1"/>
    </xf>
    <xf numFmtId="38" fontId="2" fillId="0" borderId="5" xfId="4" applyFont="1" applyFill="1" applyBorder="1" applyAlignment="1">
      <alignment horizontal="center" vertical="center" shrinkToFit="1"/>
    </xf>
    <xf numFmtId="38" fontId="4" fillId="0" borderId="0" xfId="4" applyFont="1" applyFill="1" applyBorder="1" applyAlignment="1">
      <alignment horizontal="left" vertical="center" wrapText="1"/>
    </xf>
    <xf numFmtId="38" fontId="2" fillId="0" borderId="7" xfId="4" applyFont="1" applyFill="1" applyBorder="1" applyAlignment="1">
      <alignment horizontal="left" vertical="center" shrinkToFit="1"/>
    </xf>
    <xf numFmtId="0" fontId="2" fillId="0" borderId="30" xfId="3" applyFont="1" applyFill="1" applyBorder="1" applyAlignment="1">
      <alignment horizontal="center" vertical="center" shrinkToFit="1"/>
    </xf>
    <xf numFmtId="0" fontId="2" fillId="0" borderId="7" xfId="3" applyFont="1" applyFill="1" applyBorder="1" applyAlignment="1">
      <alignment horizontal="center" vertical="center" shrinkToFit="1"/>
    </xf>
    <xf numFmtId="0" fontId="2" fillId="0" borderId="48" xfId="3" applyFont="1" applyFill="1" applyBorder="1" applyAlignment="1">
      <alignment horizontal="center" vertical="center" shrinkToFit="1"/>
    </xf>
    <xf numFmtId="0" fontId="2" fillId="0" borderId="3" xfId="3" applyFont="1" applyFill="1" applyBorder="1" applyAlignment="1">
      <alignment horizontal="center" vertical="center" shrinkToFit="1"/>
    </xf>
    <xf numFmtId="0" fontId="2" fillId="0" borderId="2" xfId="3" applyFont="1" applyFill="1" applyBorder="1" applyAlignment="1">
      <alignment horizontal="center" vertical="center" shrinkToFit="1"/>
    </xf>
    <xf numFmtId="0" fontId="2" fillId="0" borderId="46" xfId="3" applyFont="1" applyFill="1" applyBorder="1" applyAlignment="1">
      <alignment horizontal="center" vertical="center" shrinkToFit="1"/>
    </xf>
    <xf numFmtId="0" fontId="5" fillId="0" borderId="39" xfId="3" applyFont="1" applyBorder="1" applyAlignment="1">
      <alignment horizontal="center" vertical="center" textRotation="255" shrinkToFit="1"/>
    </xf>
    <xf numFmtId="0" fontId="5" fillId="0" borderId="35" xfId="3" applyFont="1" applyBorder="1" applyAlignment="1">
      <alignment horizontal="center" vertical="center" textRotation="255" shrinkToFit="1"/>
    </xf>
    <xf numFmtId="0" fontId="2" fillId="0" borderId="38" xfId="3" applyFont="1" applyFill="1" applyBorder="1" applyAlignment="1">
      <alignment horizontal="left" vertical="center" shrinkToFit="1"/>
    </xf>
    <xf numFmtId="0" fontId="2" fillId="0" borderId="37" xfId="3" applyFont="1" applyFill="1" applyBorder="1" applyAlignment="1">
      <alignment horizontal="left" vertical="center" shrinkToFit="1"/>
    </xf>
    <xf numFmtId="0" fontId="2" fillId="0" borderId="36" xfId="3" applyFont="1" applyFill="1" applyBorder="1" applyAlignment="1">
      <alignment horizontal="left" vertical="center" shrinkToFit="1"/>
    </xf>
    <xf numFmtId="0" fontId="2" fillId="0" borderId="20" xfId="3" applyFont="1" applyFill="1" applyBorder="1" applyAlignment="1">
      <alignment horizontal="left" vertical="center" shrinkToFit="1"/>
    </xf>
    <xf numFmtId="0" fontId="2" fillId="0" borderId="34" xfId="3" applyFont="1" applyFill="1" applyBorder="1" applyAlignment="1">
      <alignment horizontal="left" vertical="center" shrinkToFit="1"/>
    </xf>
    <xf numFmtId="0" fontId="2" fillId="0" borderId="21" xfId="3" applyFont="1" applyFill="1" applyBorder="1" applyAlignment="1">
      <alignment horizontal="left" vertical="center" shrinkToFit="1"/>
    </xf>
    <xf numFmtId="0" fontId="5" fillId="0" borderId="12" xfId="3" applyFont="1" applyBorder="1" applyAlignment="1">
      <alignment horizontal="center" vertical="center" shrinkToFit="1"/>
    </xf>
    <xf numFmtId="0" fontId="5" fillId="0" borderId="10" xfId="3" applyFont="1" applyBorder="1" applyAlignment="1">
      <alignment horizontal="center" vertical="center" shrinkToFit="1"/>
    </xf>
    <xf numFmtId="0" fontId="5" fillId="0" borderId="16" xfId="3" applyFont="1" applyBorder="1" applyAlignment="1">
      <alignment horizontal="center" vertical="center" shrinkToFit="1"/>
    </xf>
    <xf numFmtId="38" fontId="2" fillId="0" borderId="0" xfId="4" applyFont="1" applyFill="1" applyBorder="1" applyAlignment="1">
      <alignment horizontal="left" vertical="center" shrinkToFit="1"/>
    </xf>
    <xf numFmtId="0" fontId="8" fillId="0" borderId="12" xfId="3" applyFont="1" applyFill="1" applyBorder="1" applyAlignment="1">
      <alignment horizontal="center" vertical="distributed" shrinkToFit="1"/>
    </xf>
    <xf numFmtId="0" fontId="8" fillId="0" borderId="10" xfId="3" applyFont="1" applyFill="1" applyBorder="1" applyAlignment="1">
      <alignment horizontal="center" vertical="distributed" shrinkToFit="1"/>
    </xf>
    <xf numFmtId="0" fontId="8" fillId="0" borderId="16" xfId="3" applyFont="1" applyFill="1" applyBorder="1" applyAlignment="1">
      <alignment horizontal="center" vertical="distributed" shrinkToFit="1"/>
    </xf>
    <xf numFmtId="0" fontId="2" fillId="0" borderId="25" xfId="3" applyFont="1" applyFill="1" applyBorder="1" applyAlignment="1">
      <alignment horizontal="center" vertical="center" textRotation="255" shrinkToFit="1"/>
    </xf>
    <xf numFmtId="0" fontId="2" fillId="0" borderId="19" xfId="3" applyFont="1" applyFill="1" applyBorder="1" applyAlignment="1">
      <alignment horizontal="center" vertical="center" textRotation="255" shrinkToFit="1"/>
    </xf>
    <xf numFmtId="0" fontId="2" fillId="0" borderId="24" xfId="3" applyFont="1" applyFill="1" applyBorder="1" applyAlignment="1">
      <alignment vertical="center" shrinkToFit="1"/>
    </xf>
    <xf numFmtId="0" fontId="2" fillId="0" borderId="23" xfId="3" applyFont="1" applyFill="1" applyBorder="1" applyAlignment="1">
      <alignment vertical="center" shrinkToFit="1"/>
    </xf>
    <xf numFmtId="177" fontId="2" fillId="0" borderId="18" xfId="3" applyNumberFormat="1" applyFont="1" applyBorder="1" applyAlignment="1">
      <alignment vertical="center" shrinkToFit="1"/>
    </xf>
    <xf numFmtId="177" fontId="2" fillId="0" borderId="17" xfId="3" applyNumberFormat="1" applyFont="1" applyBorder="1" applyAlignment="1">
      <alignment vertical="center" shrinkToFit="1"/>
    </xf>
    <xf numFmtId="0" fontId="10" fillId="0" borderId="0"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8" fillId="0" borderId="12" xfId="3" applyFont="1" applyFill="1" applyBorder="1" applyAlignment="1">
      <alignment horizontal="center" vertical="center"/>
    </xf>
    <xf numFmtId="0" fontId="8" fillId="0" borderId="10" xfId="3" applyFont="1" applyFill="1" applyBorder="1" applyAlignment="1">
      <alignment horizontal="center" vertical="center"/>
    </xf>
    <xf numFmtId="0" fontId="8" fillId="0" borderId="16" xfId="3" applyFont="1" applyFill="1" applyBorder="1" applyAlignment="1">
      <alignment horizontal="center" vertical="center"/>
    </xf>
    <xf numFmtId="0" fontId="2" fillId="0" borderId="25" xfId="3" applyFont="1" applyFill="1" applyBorder="1" applyAlignment="1">
      <alignment horizontal="center" vertical="center"/>
    </xf>
    <xf numFmtId="0" fontId="2" fillId="0" borderId="24" xfId="3" applyFont="1" applyFill="1" applyBorder="1" applyAlignment="1">
      <alignment horizontal="center" vertical="center"/>
    </xf>
    <xf numFmtId="0" fontId="2" fillId="0" borderId="23" xfId="3" applyFont="1" applyFill="1" applyBorder="1" applyAlignment="1">
      <alignment horizontal="center" vertical="center"/>
    </xf>
    <xf numFmtId="0" fontId="2" fillId="0" borderId="19" xfId="3" applyFont="1" applyFill="1" applyBorder="1" applyAlignment="1">
      <alignment horizontal="center" vertical="center"/>
    </xf>
    <xf numFmtId="0" fontId="2" fillId="0" borderId="18" xfId="3" applyFont="1" applyFill="1" applyBorder="1" applyAlignment="1">
      <alignment horizontal="center" vertical="center"/>
    </xf>
    <xf numFmtId="0" fontId="2" fillId="0" borderId="17" xfId="3" applyFont="1" applyFill="1" applyBorder="1" applyAlignment="1">
      <alignment horizontal="center" vertical="center"/>
    </xf>
    <xf numFmtId="0" fontId="2" fillId="0" borderId="24" xfId="3" applyFont="1" applyFill="1" applyBorder="1" applyAlignment="1">
      <alignment horizontal="center" vertical="center" shrinkToFit="1"/>
    </xf>
    <xf numFmtId="0" fontId="4" fillId="0" borderId="18" xfId="3" applyFont="1" applyBorder="1" applyAlignment="1">
      <alignment vertical="center" shrinkToFit="1"/>
    </xf>
    <xf numFmtId="0" fontId="2" fillId="0" borderId="28" xfId="3" applyFont="1" applyFill="1" applyBorder="1" applyAlignment="1">
      <alignment horizontal="center" vertical="center" shrinkToFit="1"/>
    </xf>
    <xf numFmtId="0" fontId="4" fillId="0" borderId="22" xfId="3" applyFont="1" applyBorder="1" applyAlignment="1">
      <alignment vertical="center" shrinkToFit="1"/>
    </xf>
    <xf numFmtId="0" fontId="2" fillId="0" borderId="27" xfId="3" applyFont="1" applyFill="1" applyBorder="1" applyAlignment="1">
      <alignment horizontal="center" vertical="center"/>
    </xf>
    <xf numFmtId="0" fontId="4" fillId="0" borderId="21" xfId="3" applyFont="1" applyBorder="1" applyAlignment="1">
      <alignment vertical="center"/>
    </xf>
    <xf numFmtId="0" fontId="4" fillId="0" borderId="0" xfId="3" applyFont="1" applyFill="1" applyBorder="1" applyAlignment="1">
      <alignment horizontal="center"/>
    </xf>
    <xf numFmtId="0" fontId="13" fillId="0" borderId="51" xfId="3" applyFont="1" applyFill="1" applyBorder="1" applyAlignment="1">
      <alignment horizontal="center" vertical="center" shrinkToFit="1"/>
    </xf>
    <xf numFmtId="0" fontId="13" fillId="0" borderId="52" xfId="3" applyFont="1" applyFill="1" applyBorder="1" applyAlignment="1">
      <alignment horizontal="center" vertical="center" shrinkToFit="1"/>
    </xf>
    <xf numFmtId="0" fontId="13" fillId="0" borderId="60" xfId="3" applyFont="1" applyFill="1" applyBorder="1" applyAlignment="1">
      <alignment horizontal="left" vertical="center" wrapText="1"/>
    </xf>
    <xf numFmtId="0" fontId="13" fillId="0" borderId="52" xfId="3" applyFont="1" applyFill="1" applyBorder="1" applyAlignment="1">
      <alignment horizontal="left" vertical="center" wrapText="1"/>
    </xf>
    <xf numFmtId="38" fontId="13" fillId="3" borderId="51" xfId="1" applyFont="1" applyFill="1" applyBorder="1" applyAlignment="1">
      <alignment horizontal="center" vertical="center"/>
    </xf>
    <xf numFmtId="38" fontId="13" fillId="3" borderId="52" xfId="1" applyFont="1" applyFill="1" applyBorder="1" applyAlignment="1">
      <alignment horizontal="center" vertical="center"/>
    </xf>
    <xf numFmtId="0" fontId="13" fillId="0" borderId="51" xfId="6" applyFont="1" applyBorder="1" applyAlignment="1">
      <alignment horizontal="center" vertical="center"/>
    </xf>
    <xf numFmtId="0" fontId="13" fillId="0" borderId="53" xfId="6" applyFont="1" applyBorder="1" applyAlignment="1">
      <alignment horizontal="center" vertical="center"/>
    </xf>
    <xf numFmtId="0" fontId="13" fillId="0" borderId="52" xfId="6" applyFont="1" applyBorder="1" applyAlignment="1">
      <alignment horizontal="center" vertical="center"/>
    </xf>
    <xf numFmtId="0" fontId="13" fillId="2" borderId="51" xfId="3" applyFont="1" applyFill="1" applyBorder="1" applyAlignment="1">
      <alignment horizontal="center" vertical="center" shrinkToFit="1"/>
    </xf>
    <xf numFmtId="0" fontId="13" fillId="2" borderId="52" xfId="3" applyFont="1" applyFill="1" applyBorder="1" applyAlignment="1">
      <alignment horizontal="center" vertical="center" shrinkToFit="1"/>
    </xf>
    <xf numFmtId="0" fontId="1" fillId="0" borderId="0" xfId="3" applyFont="1" applyFill="1" applyBorder="1" applyAlignment="1">
      <alignment horizontal="center" vertical="center"/>
    </xf>
    <xf numFmtId="0" fontId="13" fillId="0" borderId="57" xfId="6" applyFont="1" applyBorder="1" applyAlignment="1">
      <alignment horizontal="center" vertical="center" textRotation="255" shrinkToFit="1"/>
    </xf>
    <xf numFmtId="0" fontId="13" fillId="0" borderId="41" xfId="6" applyFont="1" applyBorder="1" applyAlignment="1">
      <alignment horizontal="center" vertical="center" textRotation="255" shrinkToFit="1"/>
    </xf>
    <xf numFmtId="0" fontId="13" fillId="0" borderId="55" xfId="6" applyFont="1" applyBorder="1" applyAlignment="1">
      <alignment horizontal="center" vertical="center" textRotation="255" shrinkToFit="1"/>
    </xf>
    <xf numFmtId="0" fontId="13" fillId="3" borderId="51" xfId="6" applyFont="1" applyFill="1" applyBorder="1" applyAlignment="1">
      <alignment horizontal="center" vertical="center"/>
    </xf>
    <xf numFmtId="0" fontId="13" fillId="3" borderId="53" xfId="6" applyFont="1" applyFill="1" applyBorder="1" applyAlignment="1">
      <alignment horizontal="center" vertical="center"/>
    </xf>
    <xf numFmtId="0" fontId="13" fillId="3" borderId="52" xfId="6" applyFont="1" applyFill="1" applyBorder="1" applyAlignment="1">
      <alignment horizontal="center" vertical="center"/>
    </xf>
    <xf numFmtId="0" fontId="13" fillId="3" borderId="51" xfId="6" applyFont="1" applyFill="1" applyBorder="1" applyAlignment="1">
      <alignment horizontal="center" vertical="center" wrapText="1"/>
    </xf>
    <xf numFmtId="0" fontId="13" fillId="3" borderId="53" xfId="6" applyFont="1" applyFill="1" applyBorder="1" applyAlignment="1">
      <alignment horizontal="center" vertical="center" wrapText="1"/>
    </xf>
    <xf numFmtId="0" fontId="13" fillId="3" borderId="52" xfId="6" applyFont="1" applyFill="1" applyBorder="1" applyAlignment="1">
      <alignment horizontal="center" vertical="center" wrapText="1"/>
    </xf>
    <xf numFmtId="38" fontId="5" fillId="6" borderId="37" xfId="7" applyFont="1" applyFill="1" applyBorder="1" applyAlignment="1">
      <alignment horizontal="center" vertical="center"/>
    </xf>
    <xf numFmtId="0" fontId="10" fillId="0" borderId="0" xfId="3" applyFont="1" applyFill="1" applyBorder="1" applyAlignment="1">
      <alignment horizontal="left" vertical="center" wrapText="1"/>
    </xf>
    <xf numFmtId="0" fontId="10" fillId="0" borderId="37" xfId="3" applyFont="1" applyFill="1" applyBorder="1" applyAlignment="1">
      <alignment horizontal="left" vertical="center" wrapText="1"/>
    </xf>
    <xf numFmtId="0" fontId="13" fillId="0" borderId="54" xfId="6" applyFont="1" applyBorder="1" applyAlignment="1">
      <alignment horizontal="center" vertical="center"/>
    </xf>
    <xf numFmtId="0" fontId="13" fillId="0" borderId="59" xfId="6" applyFont="1" applyBorder="1" applyAlignment="1">
      <alignment horizontal="center" vertical="center"/>
    </xf>
    <xf numFmtId="0" fontId="13" fillId="0" borderId="58" xfId="6" applyFont="1" applyBorder="1" applyAlignment="1">
      <alignment horizontal="center" vertical="center"/>
    </xf>
    <xf numFmtId="0" fontId="13" fillId="0" borderId="38" xfId="6" applyFont="1" applyBorder="1" applyAlignment="1">
      <alignment horizontal="center" vertical="center"/>
    </xf>
    <xf numFmtId="0" fontId="13" fillId="0" borderId="37" xfId="6" applyFont="1" applyBorder="1" applyAlignment="1">
      <alignment horizontal="center" vertical="center"/>
    </xf>
    <xf numFmtId="0" fontId="13" fillId="0" borderId="56" xfId="6" applyFont="1" applyBorder="1" applyAlignment="1">
      <alignment horizontal="center" vertical="center"/>
    </xf>
    <xf numFmtId="0" fontId="13" fillId="0" borderId="57" xfId="6" applyFont="1" applyBorder="1" applyAlignment="1">
      <alignment horizontal="center" vertical="center" wrapText="1"/>
    </xf>
    <xf numFmtId="0" fontId="13" fillId="0" borderId="55" xfId="6" applyFont="1" applyBorder="1" applyAlignment="1">
      <alignment horizontal="center" vertical="center" wrapText="1"/>
    </xf>
    <xf numFmtId="0" fontId="13" fillId="0" borderId="57" xfId="6" applyFont="1" applyBorder="1" applyAlignment="1">
      <alignment horizontal="center" vertical="center"/>
    </xf>
    <xf numFmtId="0" fontId="13" fillId="0" borderId="55" xfId="6" applyFont="1" applyBorder="1" applyAlignment="1">
      <alignment horizontal="center" vertical="center"/>
    </xf>
    <xf numFmtId="0" fontId="12" fillId="0" borderId="30" xfId="6" applyFont="1" applyBorder="1" applyAlignment="1">
      <alignment horizontal="center" vertical="center"/>
    </xf>
    <xf numFmtId="0" fontId="12" fillId="0" borderId="7" xfId="6" applyFont="1" applyBorder="1" applyAlignment="1">
      <alignment horizontal="center" vertical="center"/>
    </xf>
    <xf numFmtId="0" fontId="12" fillId="0" borderId="29" xfId="6" applyFont="1" applyBorder="1" applyAlignment="1">
      <alignment horizontal="center" vertical="center"/>
    </xf>
    <xf numFmtId="0" fontId="13" fillId="0" borderId="57" xfId="6" applyFont="1" applyBorder="1" applyAlignment="1">
      <alignment horizontal="center" vertical="center" textRotation="255"/>
    </xf>
    <xf numFmtId="0" fontId="13" fillId="0" borderId="41" xfId="6" applyFont="1" applyBorder="1" applyAlignment="1">
      <alignment horizontal="center" vertical="center" textRotation="255"/>
    </xf>
    <xf numFmtId="0" fontId="13" fillId="0" borderId="55" xfId="6" applyFont="1" applyBorder="1" applyAlignment="1">
      <alignment horizontal="center" vertical="center" textRotation="255"/>
    </xf>
    <xf numFmtId="0" fontId="13" fillId="0" borderId="51" xfId="6" applyFont="1" applyBorder="1" applyAlignment="1">
      <alignment horizontal="center" vertical="center" wrapText="1" shrinkToFit="1"/>
    </xf>
    <xf numFmtId="0" fontId="13" fillId="0" borderId="53" xfId="6" applyFont="1" applyBorder="1" applyAlignment="1">
      <alignment horizontal="center" vertical="center" wrapText="1" shrinkToFit="1"/>
    </xf>
    <xf numFmtId="0" fontId="13" fillId="0" borderId="52" xfId="6" applyFont="1" applyBorder="1" applyAlignment="1">
      <alignment horizontal="center" vertical="center" wrapText="1" shrinkToFit="1"/>
    </xf>
    <xf numFmtId="0" fontId="10" fillId="0" borderId="6" xfId="3" applyFont="1" applyFill="1" applyBorder="1" applyAlignment="1">
      <alignment horizontal="left" vertical="center" wrapText="1"/>
    </xf>
  </cellXfs>
  <cellStyles count="11">
    <cellStyle name="パーセント" xfId="2" builtinId="5"/>
    <cellStyle name="パーセント 2" xfId="5"/>
    <cellStyle name="パーセント 3" xfId="8"/>
    <cellStyle name="桁区切り" xfId="1" builtinId="6"/>
    <cellStyle name="桁区切り 2" xfId="4"/>
    <cellStyle name="桁区切り 3" xfId="7"/>
    <cellStyle name="標準" xfId="0" builtinId="0"/>
    <cellStyle name="標準 2" xfId="9"/>
    <cellStyle name="標準 3" xfId="3"/>
    <cellStyle name="標準 4" xfId="6"/>
    <cellStyle name="標準 5" xfId="1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453136</xdr:colOff>
      <xdr:row>35</xdr:row>
      <xdr:rowOff>89647</xdr:rowOff>
    </xdr:from>
    <xdr:to>
      <xdr:col>28</xdr:col>
      <xdr:colOff>59531</xdr:colOff>
      <xdr:row>37</xdr:row>
      <xdr:rowOff>246529</xdr:rowOff>
    </xdr:to>
    <xdr:sp macro="" textlink="">
      <xdr:nvSpPr>
        <xdr:cNvPr id="2" name="角丸四角形 1"/>
        <xdr:cNvSpPr/>
      </xdr:nvSpPr>
      <xdr:spPr>
        <a:xfrm>
          <a:off x="8387461" y="10881472"/>
          <a:ext cx="15294070" cy="861732"/>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2000">
              <a:solidFill>
                <a:srgbClr val="FF0000"/>
              </a:solidFill>
            </a:rPr>
            <a:t>自動計算しているため、小計・合計の計算結果が合うように、</a:t>
          </a:r>
          <a:r>
            <a:rPr kumimoji="1" lang="ja-JP" altLang="ja-JP" sz="2000" b="0" u="sng">
              <a:solidFill>
                <a:srgbClr val="FF0000"/>
              </a:solidFill>
              <a:effectLst/>
              <a:latin typeface="+mn-lt"/>
              <a:ea typeface="+mn-ea"/>
              <a:cs typeface="+mn-cs"/>
            </a:rPr>
            <a:t>小計</a:t>
          </a:r>
          <a:r>
            <a:rPr kumimoji="1" lang="ja-JP" altLang="en-US" sz="2000" b="0" u="sng">
              <a:solidFill>
                <a:srgbClr val="FF0000"/>
              </a:solidFill>
              <a:effectLst/>
              <a:latin typeface="+mn-lt"/>
              <a:ea typeface="+mn-ea"/>
              <a:cs typeface="+mn-cs"/>
            </a:rPr>
            <a:t>・</a:t>
          </a:r>
          <a:r>
            <a:rPr kumimoji="1" lang="ja-JP" altLang="ja-JP" sz="2000" b="0" u="sng">
              <a:solidFill>
                <a:srgbClr val="FF0000"/>
              </a:solidFill>
              <a:effectLst/>
              <a:latin typeface="+mn-lt"/>
              <a:ea typeface="+mn-ea"/>
              <a:cs typeface="+mn-cs"/>
            </a:rPr>
            <a:t>合計以外</a:t>
          </a:r>
          <a:r>
            <a:rPr kumimoji="1" lang="ja-JP" altLang="ja-JP" sz="2000" b="0">
              <a:solidFill>
                <a:srgbClr val="FF0000"/>
              </a:solidFill>
              <a:effectLst/>
              <a:latin typeface="+mn-lt"/>
              <a:ea typeface="+mn-ea"/>
              <a:cs typeface="+mn-cs"/>
            </a:rPr>
            <a:t>の項目</a:t>
          </a:r>
          <a:r>
            <a:rPr kumimoji="1" lang="ja-JP" altLang="en-US" sz="2000" b="0">
              <a:solidFill>
                <a:srgbClr val="FF0000"/>
              </a:solidFill>
              <a:effectLst/>
              <a:latin typeface="+mn-lt"/>
              <a:ea typeface="+mn-ea"/>
              <a:cs typeface="+mn-cs"/>
            </a:rPr>
            <a:t>を</a:t>
          </a:r>
          <a:r>
            <a:rPr kumimoji="1" lang="ja-JP" altLang="en-US" sz="2000">
              <a:solidFill>
                <a:srgbClr val="FF0000"/>
              </a:solidFill>
            </a:rPr>
            <a:t>必要に応じて端数調整してください。</a:t>
          </a:r>
          <a:endParaRPr kumimoji="1" lang="en-US" altLang="ja-JP" sz="2000">
            <a:solidFill>
              <a:srgbClr val="FF0000"/>
            </a:solidFill>
          </a:endParaRPr>
        </a:p>
        <a:p>
          <a:pPr algn="l"/>
          <a:r>
            <a:rPr kumimoji="1" lang="ja-JP" altLang="en-US" sz="2000">
              <a:solidFill>
                <a:srgbClr val="FF0000"/>
              </a:solidFill>
            </a:rPr>
            <a:t>調整したセルは色を付けておいてください。</a:t>
          </a:r>
          <a:r>
            <a:rPr kumimoji="1" lang="ja-JP" altLang="en-US" sz="2000">
              <a:solidFill>
                <a:srgbClr val="0000FF"/>
              </a:solidFill>
            </a:rPr>
            <a:t>提出時にこのコメントは削除してください。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453136</xdr:colOff>
      <xdr:row>35</xdr:row>
      <xdr:rowOff>89647</xdr:rowOff>
    </xdr:from>
    <xdr:to>
      <xdr:col>28</xdr:col>
      <xdr:colOff>59531</xdr:colOff>
      <xdr:row>37</xdr:row>
      <xdr:rowOff>246529</xdr:rowOff>
    </xdr:to>
    <xdr:sp macro="" textlink="">
      <xdr:nvSpPr>
        <xdr:cNvPr id="2" name="角丸四角形 1"/>
        <xdr:cNvSpPr/>
      </xdr:nvSpPr>
      <xdr:spPr>
        <a:xfrm>
          <a:off x="8358886" y="10983866"/>
          <a:ext cx="15215489" cy="871257"/>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2000">
              <a:solidFill>
                <a:srgbClr val="FF0000"/>
              </a:solidFill>
            </a:rPr>
            <a:t>自動計算しているため、小計・合計の計算結果が合うように、</a:t>
          </a:r>
          <a:r>
            <a:rPr kumimoji="1" lang="ja-JP" altLang="ja-JP" sz="2000" b="0" u="sng">
              <a:solidFill>
                <a:srgbClr val="FF0000"/>
              </a:solidFill>
              <a:effectLst/>
              <a:latin typeface="+mn-lt"/>
              <a:ea typeface="+mn-ea"/>
              <a:cs typeface="+mn-cs"/>
            </a:rPr>
            <a:t>小計</a:t>
          </a:r>
          <a:r>
            <a:rPr kumimoji="1" lang="ja-JP" altLang="en-US" sz="2000" b="0" u="sng">
              <a:solidFill>
                <a:srgbClr val="FF0000"/>
              </a:solidFill>
              <a:effectLst/>
              <a:latin typeface="+mn-lt"/>
              <a:ea typeface="+mn-ea"/>
              <a:cs typeface="+mn-cs"/>
            </a:rPr>
            <a:t>・</a:t>
          </a:r>
          <a:r>
            <a:rPr kumimoji="1" lang="ja-JP" altLang="ja-JP" sz="2000" b="0" u="sng">
              <a:solidFill>
                <a:srgbClr val="FF0000"/>
              </a:solidFill>
              <a:effectLst/>
              <a:latin typeface="+mn-lt"/>
              <a:ea typeface="+mn-ea"/>
              <a:cs typeface="+mn-cs"/>
            </a:rPr>
            <a:t>合計以外</a:t>
          </a:r>
          <a:r>
            <a:rPr kumimoji="1" lang="ja-JP" altLang="ja-JP" sz="2000" b="0">
              <a:solidFill>
                <a:srgbClr val="FF0000"/>
              </a:solidFill>
              <a:effectLst/>
              <a:latin typeface="+mn-lt"/>
              <a:ea typeface="+mn-ea"/>
              <a:cs typeface="+mn-cs"/>
            </a:rPr>
            <a:t>の項目</a:t>
          </a:r>
          <a:r>
            <a:rPr kumimoji="1" lang="ja-JP" altLang="en-US" sz="2000" b="0">
              <a:solidFill>
                <a:srgbClr val="FF0000"/>
              </a:solidFill>
              <a:effectLst/>
              <a:latin typeface="+mn-lt"/>
              <a:ea typeface="+mn-ea"/>
              <a:cs typeface="+mn-cs"/>
            </a:rPr>
            <a:t>を</a:t>
          </a:r>
          <a:r>
            <a:rPr kumimoji="1" lang="ja-JP" altLang="en-US" sz="2000">
              <a:solidFill>
                <a:srgbClr val="FF0000"/>
              </a:solidFill>
            </a:rPr>
            <a:t>必要に応じて端数調整してください。</a:t>
          </a:r>
          <a:endParaRPr kumimoji="1" lang="en-US" altLang="ja-JP" sz="2000">
            <a:solidFill>
              <a:srgbClr val="FF0000"/>
            </a:solidFill>
          </a:endParaRPr>
        </a:p>
        <a:p>
          <a:pPr algn="l"/>
          <a:r>
            <a:rPr kumimoji="1" lang="ja-JP" altLang="en-US" sz="2000">
              <a:solidFill>
                <a:srgbClr val="FF0000"/>
              </a:solidFill>
            </a:rPr>
            <a:t>調整したセルは色を付けておいてください。</a:t>
          </a:r>
          <a:r>
            <a:rPr kumimoji="1" lang="ja-JP" altLang="en-US" sz="2000">
              <a:solidFill>
                <a:srgbClr val="0000FF"/>
              </a:solidFill>
            </a:rPr>
            <a:t>提出時にこのコメントは削除してください。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H51"/>
  <sheetViews>
    <sheetView showGridLines="0" tabSelected="1" view="pageBreakPreview" zoomScale="80" zoomScaleNormal="70" zoomScaleSheetLayoutView="80" workbookViewId="0"/>
  </sheetViews>
  <sheetFormatPr defaultColWidth="9" defaultRowHeight="23.25" customHeight="1"/>
  <cols>
    <col min="1" max="1" width="2.375" style="1" customWidth="1"/>
    <col min="2" max="2" width="3.375" style="1" customWidth="1"/>
    <col min="3" max="4" width="3.125" style="1" customWidth="1"/>
    <col min="5" max="5" width="2.875" style="1" customWidth="1"/>
    <col min="6" max="6" width="18.625" style="1" customWidth="1"/>
    <col min="7" max="14" width="14.125" style="1" customWidth="1"/>
    <col min="15" max="15" width="12.375" style="1" customWidth="1"/>
    <col min="16" max="25" width="11.625" style="1" customWidth="1"/>
    <col min="26" max="26" width="11.625" style="2" customWidth="1"/>
    <col min="27" max="30" width="11.625" style="1" customWidth="1"/>
    <col min="31" max="32" width="11.375" style="1" customWidth="1"/>
    <col min="33" max="33" width="11.25" style="1" customWidth="1"/>
    <col min="34" max="34" width="2.625" style="1" customWidth="1"/>
    <col min="35" max="36" width="9.5" style="1" customWidth="1"/>
    <col min="37" max="38" width="3.25" style="1" customWidth="1"/>
    <col min="39" max="16384" width="9" style="1"/>
  </cols>
  <sheetData>
    <row r="1" spans="2:31" s="160" customFormat="1" ht="23.25" customHeight="1">
      <c r="B1" s="166" t="s">
        <v>56</v>
      </c>
      <c r="H1" s="164"/>
      <c r="I1" s="164"/>
      <c r="J1" s="164"/>
      <c r="K1" s="164"/>
      <c r="L1" s="164"/>
      <c r="O1" s="164"/>
      <c r="P1" s="163"/>
      <c r="Z1" s="162"/>
      <c r="AB1" s="161"/>
    </row>
    <row r="2" spans="2:31" s="160" customFormat="1" ht="23.25" customHeight="1">
      <c r="B2" s="165" t="s">
        <v>55</v>
      </c>
      <c r="H2" s="164"/>
      <c r="I2" s="164"/>
      <c r="J2" s="164"/>
      <c r="K2" s="164"/>
      <c r="L2" s="164"/>
      <c r="O2" s="164"/>
      <c r="P2" s="163"/>
      <c r="V2" s="5"/>
      <c r="W2" s="146"/>
      <c r="X2" s="5"/>
      <c r="Z2" s="162"/>
      <c r="AB2" s="161"/>
    </row>
    <row r="3" spans="2:31" s="160" customFormat="1" ht="23.25" customHeight="1" thickBot="1">
      <c r="B3" s="165" t="s">
        <v>54</v>
      </c>
      <c r="H3" s="164"/>
      <c r="I3" s="164"/>
      <c r="J3" s="164"/>
      <c r="K3" s="164"/>
      <c r="L3" s="164"/>
      <c r="O3" s="164"/>
      <c r="P3" s="163"/>
      <c r="V3" s="181" t="s">
        <v>53</v>
      </c>
      <c r="W3" s="272"/>
      <c r="X3" s="272"/>
      <c r="Y3" s="272"/>
      <c r="Z3" s="162"/>
      <c r="AB3" s="161"/>
    </row>
    <row r="4" spans="2:31" s="5" customFormat="1" ht="23.25" customHeight="1">
      <c r="B4" s="159" t="s">
        <v>52</v>
      </c>
      <c r="C4" s="53"/>
      <c r="D4" s="53"/>
      <c r="E4" s="53"/>
      <c r="F4" s="53"/>
      <c r="G4" s="156"/>
      <c r="H4" s="158" t="s">
        <v>24</v>
      </c>
      <c r="I4" s="156"/>
      <c r="J4" s="156"/>
      <c r="K4" s="156"/>
      <c r="L4" s="157"/>
      <c r="M4" s="152"/>
      <c r="O4" s="54"/>
      <c r="P4" s="139" t="s">
        <v>51</v>
      </c>
      <c r="Q4" s="156"/>
      <c r="R4" s="155"/>
      <c r="V4" s="154"/>
      <c r="W4" s="153"/>
      <c r="X4" s="153"/>
      <c r="Z4" s="6"/>
    </row>
    <row r="5" spans="2:31" s="5" customFormat="1" ht="23.25" customHeight="1">
      <c r="B5" s="151"/>
      <c r="C5" s="273" t="s">
        <v>50</v>
      </c>
      <c r="D5" s="273"/>
      <c r="E5" s="273"/>
      <c r="F5" s="273"/>
      <c r="G5" s="273"/>
      <c r="H5" s="273"/>
      <c r="I5" s="273"/>
      <c r="J5" s="273"/>
      <c r="K5" s="273"/>
      <c r="L5" s="150"/>
      <c r="M5" s="149"/>
      <c r="O5" s="14"/>
      <c r="P5" s="10"/>
      <c r="Q5" s="152"/>
      <c r="R5" s="148"/>
      <c r="AA5" s="6"/>
      <c r="AC5" s="146"/>
    </row>
    <row r="6" spans="2:31" s="5" customFormat="1" ht="23.25" customHeight="1">
      <c r="B6" s="151"/>
      <c r="C6" s="274"/>
      <c r="D6" s="274"/>
      <c r="E6" s="274"/>
      <c r="F6" s="274"/>
      <c r="G6" s="274"/>
      <c r="H6" s="274"/>
      <c r="I6" s="274"/>
      <c r="J6" s="274"/>
      <c r="K6" s="274"/>
      <c r="L6" s="150"/>
      <c r="M6" s="149"/>
      <c r="O6" s="14"/>
      <c r="P6" s="144" t="s">
        <v>22</v>
      </c>
      <c r="Q6" s="143"/>
      <c r="R6" s="148"/>
      <c r="Z6" s="10"/>
      <c r="AA6" s="147"/>
      <c r="AC6" s="146"/>
    </row>
    <row r="7" spans="2:31" s="114" customFormat="1" ht="23.25" customHeight="1">
      <c r="B7" s="133"/>
      <c r="C7" s="275" t="s">
        <v>20</v>
      </c>
      <c r="D7" s="276"/>
      <c r="E7" s="276"/>
      <c r="F7" s="277"/>
      <c r="G7" s="185" t="s">
        <v>49</v>
      </c>
      <c r="H7" s="185" t="s">
        <v>48</v>
      </c>
      <c r="I7" s="281" t="s">
        <v>47</v>
      </c>
      <c r="J7" s="281" t="s">
        <v>46</v>
      </c>
      <c r="K7" s="283" t="s">
        <v>45</v>
      </c>
      <c r="L7" s="119"/>
      <c r="M7" s="145"/>
      <c r="O7" s="118"/>
      <c r="P7" s="144" t="s">
        <v>21</v>
      </c>
      <c r="Q7" s="143"/>
      <c r="R7" s="119"/>
      <c r="Z7" s="123"/>
      <c r="AA7" s="123"/>
      <c r="AE7" s="124"/>
    </row>
    <row r="8" spans="2:31" s="114" customFormat="1" ht="23.25" customHeight="1">
      <c r="B8" s="133"/>
      <c r="C8" s="278"/>
      <c r="D8" s="279"/>
      <c r="E8" s="279"/>
      <c r="F8" s="280"/>
      <c r="G8" s="186"/>
      <c r="H8" s="186"/>
      <c r="I8" s="282"/>
      <c r="J8" s="282"/>
      <c r="K8" s="284"/>
      <c r="L8" s="119"/>
      <c r="O8" s="118"/>
      <c r="P8" s="144" t="s">
        <v>44</v>
      </c>
      <c r="Q8" s="143"/>
      <c r="R8" s="119"/>
      <c r="Z8" s="123"/>
      <c r="AA8" s="123"/>
      <c r="AE8" s="124"/>
    </row>
    <row r="9" spans="2:31" s="114" customFormat="1" ht="23.25" customHeight="1" thickBot="1">
      <c r="B9" s="133"/>
      <c r="C9" s="288" t="s">
        <v>43</v>
      </c>
      <c r="D9" s="291" t="s">
        <v>42</v>
      </c>
      <c r="E9" s="292"/>
      <c r="F9" s="293"/>
      <c r="G9" s="131"/>
      <c r="H9" s="134" t="e">
        <f>ROUND($H$20*G9/$G$20,0)</f>
        <v>#DIV/0!</v>
      </c>
      <c r="I9" s="134" t="e">
        <f>ROUND($I$20*G9/$G$20,0)</f>
        <v>#DIV/0!</v>
      </c>
      <c r="J9" s="130" t="e">
        <f>SUM(H9:I9,G9)</f>
        <v>#DIV/0!</v>
      </c>
      <c r="K9" s="129"/>
      <c r="L9" s="119"/>
      <c r="O9" s="128"/>
      <c r="P9" s="127"/>
      <c r="Q9" s="127"/>
      <c r="R9" s="126"/>
      <c r="Z9" s="123"/>
      <c r="AA9" s="123"/>
      <c r="AE9" s="124"/>
    </row>
    <row r="10" spans="2:31" s="114" customFormat="1" ht="23.25" customHeight="1">
      <c r="B10" s="133"/>
      <c r="C10" s="289"/>
      <c r="D10" s="257" t="s">
        <v>36</v>
      </c>
      <c r="E10" s="258"/>
      <c r="F10" s="259"/>
      <c r="G10" s="131"/>
      <c r="H10" s="134" t="e">
        <f>ROUND($H$20*G10/$G$20,0)</f>
        <v>#DIV/0!</v>
      </c>
      <c r="I10" s="134" t="e">
        <f>ROUND($H$20*H10/$G$20,0)</f>
        <v>#DIV/0!</v>
      </c>
      <c r="J10" s="130" t="e">
        <f>G10+H10+I10</f>
        <v>#DIV/0!</v>
      </c>
      <c r="K10" s="129"/>
      <c r="L10" s="119"/>
      <c r="Y10" s="123"/>
      <c r="AA10" s="123"/>
      <c r="AE10" s="124"/>
    </row>
    <row r="11" spans="2:31" s="114" customFormat="1" ht="23.25" customHeight="1">
      <c r="B11" s="133"/>
      <c r="C11" s="289"/>
      <c r="D11" s="257" t="s">
        <v>41</v>
      </c>
      <c r="E11" s="258"/>
      <c r="F11" s="259"/>
      <c r="G11" s="131"/>
      <c r="H11" s="134" t="e">
        <f>ROUND($H$20*G11/$G$20,0)</f>
        <v>#DIV/0!</v>
      </c>
      <c r="I11" s="134" t="e">
        <f>ROUND($H$20*H11/$G$20,0)</f>
        <v>#DIV/0!</v>
      </c>
      <c r="J11" s="130" t="e">
        <f>G11+H11+I11</f>
        <v>#DIV/0!</v>
      </c>
      <c r="K11" s="129"/>
      <c r="L11" s="119"/>
      <c r="N11" s="141"/>
      <c r="O11" s="142"/>
      <c r="X11" s="123"/>
      <c r="Y11" s="123"/>
      <c r="AA11" s="123"/>
      <c r="AE11" s="124"/>
    </row>
    <row r="12" spans="2:31" s="114" customFormat="1" ht="23.25" customHeight="1" thickBot="1">
      <c r="B12" s="133"/>
      <c r="C12" s="290"/>
      <c r="D12" s="257" t="s">
        <v>18</v>
      </c>
      <c r="E12" s="258"/>
      <c r="F12" s="259"/>
      <c r="G12" s="132">
        <f>SUM(G9,G10:G11)</f>
        <v>0</v>
      </c>
      <c r="H12" s="134" t="e">
        <f>SUM(H9,H10:H11)</f>
        <v>#DIV/0!</v>
      </c>
      <c r="I12" s="134" t="e">
        <f>SUM(I9,I10:I11)</f>
        <v>#DIV/0!</v>
      </c>
      <c r="J12" s="130" t="e">
        <f>SUM(J9:J11)</f>
        <v>#DIV/0!</v>
      </c>
      <c r="K12" s="129"/>
      <c r="L12" s="119"/>
      <c r="N12" s="141"/>
      <c r="O12" s="123"/>
      <c r="P12" s="123"/>
      <c r="Q12" s="123"/>
      <c r="AE12" s="124"/>
    </row>
    <row r="13" spans="2:31" s="114" customFormat="1" ht="23.25" customHeight="1">
      <c r="B13" s="133"/>
      <c r="C13" s="263" t="s">
        <v>40</v>
      </c>
      <c r="D13" s="266" t="s">
        <v>39</v>
      </c>
      <c r="E13" s="267"/>
      <c r="F13" s="268"/>
      <c r="G13" s="131"/>
      <c r="H13" s="134" t="e">
        <f t="shared" ref="H13:H18" si="0">ROUND($H$20*G13/$G$20,0)</f>
        <v>#DIV/0!</v>
      </c>
      <c r="I13" s="134" t="e">
        <f t="shared" ref="I13:I18" si="1">ROUND($I$20*G13/$G$20,0)</f>
        <v>#DIV/0!</v>
      </c>
      <c r="J13" s="130" t="e">
        <f t="shared" ref="J13:J20" si="2">G13+H13+I13</f>
        <v>#DIV/0!</v>
      </c>
      <c r="K13" s="129"/>
      <c r="L13" s="119"/>
      <c r="O13" s="140"/>
      <c r="P13" s="139" t="s">
        <v>38</v>
      </c>
      <c r="Q13" s="138"/>
      <c r="R13" s="138"/>
      <c r="S13" s="137"/>
      <c r="T13" s="285" t="s">
        <v>37</v>
      </c>
      <c r="U13" s="286"/>
      <c r="V13" s="286"/>
      <c r="W13" s="286"/>
      <c r="X13" s="286"/>
      <c r="Y13" s="287"/>
    </row>
    <row r="14" spans="2:31" s="114" customFormat="1" ht="23.25" customHeight="1">
      <c r="B14" s="133"/>
      <c r="C14" s="264"/>
      <c r="D14" s="266" t="s">
        <v>36</v>
      </c>
      <c r="E14" s="267"/>
      <c r="F14" s="268"/>
      <c r="G14" s="131"/>
      <c r="H14" s="134" t="e">
        <f t="shared" si="0"/>
        <v>#DIV/0!</v>
      </c>
      <c r="I14" s="134" t="e">
        <f t="shared" si="1"/>
        <v>#DIV/0!</v>
      </c>
      <c r="J14" s="130" t="e">
        <f t="shared" si="2"/>
        <v>#DIV/0!</v>
      </c>
      <c r="K14" s="129"/>
      <c r="L14" s="119"/>
      <c r="O14" s="118"/>
      <c r="P14" s="123"/>
      <c r="Q14" s="123"/>
      <c r="R14" s="123"/>
      <c r="S14" s="119"/>
      <c r="T14" s="294" t="s">
        <v>35</v>
      </c>
      <c r="U14" s="273"/>
      <c r="V14" s="273"/>
      <c r="W14" s="273"/>
      <c r="X14" s="273"/>
      <c r="Y14" s="136"/>
    </row>
    <row r="15" spans="2:31" s="114" customFormat="1" ht="23.25" customHeight="1">
      <c r="B15" s="133"/>
      <c r="C15" s="264"/>
      <c r="D15" s="266" t="s">
        <v>34</v>
      </c>
      <c r="E15" s="267"/>
      <c r="F15" s="268"/>
      <c r="G15" s="135"/>
      <c r="H15" s="134" t="e">
        <f t="shared" si="0"/>
        <v>#DIV/0!</v>
      </c>
      <c r="I15" s="134" t="e">
        <f t="shared" si="1"/>
        <v>#DIV/0!</v>
      </c>
      <c r="J15" s="130" t="e">
        <f t="shared" si="2"/>
        <v>#DIV/0!</v>
      </c>
      <c r="K15" s="129"/>
      <c r="L15" s="119"/>
      <c r="O15" s="118"/>
      <c r="P15" s="251" t="s">
        <v>33</v>
      </c>
      <c r="Q15" s="252"/>
      <c r="R15" s="125"/>
      <c r="S15" s="116"/>
      <c r="T15" s="294"/>
      <c r="U15" s="273"/>
      <c r="V15" s="273"/>
      <c r="W15" s="273"/>
      <c r="X15" s="273"/>
      <c r="Y15" s="136"/>
    </row>
    <row r="16" spans="2:31" s="114" customFormat="1" ht="23.25" customHeight="1">
      <c r="B16" s="133"/>
      <c r="C16" s="264"/>
      <c r="D16" s="266" t="s">
        <v>32</v>
      </c>
      <c r="E16" s="267"/>
      <c r="F16" s="268"/>
      <c r="G16" s="135"/>
      <c r="H16" s="134" t="e">
        <f t="shared" si="0"/>
        <v>#DIV/0!</v>
      </c>
      <c r="I16" s="134" t="e">
        <f t="shared" si="1"/>
        <v>#DIV/0!</v>
      </c>
      <c r="J16" s="130" t="e">
        <f t="shared" si="2"/>
        <v>#DIV/0!</v>
      </c>
      <c r="K16" s="129"/>
      <c r="L16" s="119"/>
      <c r="O16" s="118"/>
      <c r="P16" s="251" t="s">
        <v>31</v>
      </c>
      <c r="Q16" s="252"/>
      <c r="R16" s="125"/>
      <c r="S16" s="116"/>
      <c r="T16" s="294"/>
      <c r="U16" s="273"/>
      <c r="V16" s="273"/>
      <c r="W16" s="273"/>
      <c r="X16" s="273"/>
      <c r="Y16" s="136"/>
    </row>
    <row r="17" spans="2:34" s="114" customFormat="1" ht="23.25" customHeight="1">
      <c r="B17" s="133"/>
      <c r="C17" s="264"/>
      <c r="D17" s="182"/>
      <c r="E17" s="183"/>
      <c r="F17" s="184"/>
      <c r="G17" s="135"/>
      <c r="H17" s="134" t="e">
        <f t="shared" si="0"/>
        <v>#DIV/0!</v>
      </c>
      <c r="I17" s="134" t="e">
        <f t="shared" si="1"/>
        <v>#DIV/0!</v>
      </c>
      <c r="J17" s="130" t="e">
        <f t="shared" si="2"/>
        <v>#DIV/0!</v>
      </c>
      <c r="K17" s="129"/>
      <c r="L17" s="119"/>
      <c r="O17" s="118"/>
      <c r="P17" s="251" t="s">
        <v>58</v>
      </c>
      <c r="Q17" s="252"/>
      <c r="R17" s="125"/>
      <c r="S17" s="116"/>
      <c r="T17" s="294"/>
      <c r="U17" s="273"/>
      <c r="V17" s="273"/>
      <c r="W17" s="273"/>
      <c r="X17" s="273"/>
      <c r="Y17" s="136"/>
    </row>
    <row r="18" spans="2:34" s="114" customFormat="1" ht="23.25" customHeight="1">
      <c r="B18" s="133"/>
      <c r="C18" s="264"/>
      <c r="D18" s="269"/>
      <c r="E18" s="270"/>
      <c r="F18" s="271"/>
      <c r="G18" s="135"/>
      <c r="H18" s="134" t="e">
        <f t="shared" si="0"/>
        <v>#DIV/0!</v>
      </c>
      <c r="I18" s="134" t="e">
        <f t="shared" si="1"/>
        <v>#DIV/0!</v>
      </c>
      <c r="J18" s="130" t="e">
        <f t="shared" si="2"/>
        <v>#DIV/0!</v>
      </c>
      <c r="K18" s="129"/>
      <c r="L18" s="119"/>
      <c r="O18" s="118"/>
      <c r="P18" s="251" t="s">
        <v>30</v>
      </c>
      <c r="Q18" s="252"/>
      <c r="R18" s="125"/>
      <c r="S18" s="116"/>
      <c r="T18" s="253" t="s">
        <v>1</v>
      </c>
      <c r="U18" s="254"/>
      <c r="V18" s="255"/>
      <c r="W18" s="256"/>
      <c r="X18" s="10" t="s">
        <v>24</v>
      </c>
      <c r="Y18" s="180"/>
    </row>
    <row r="19" spans="2:34" s="114" customFormat="1" ht="23.25" customHeight="1">
      <c r="B19" s="133"/>
      <c r="C19" s="265"/>
      <c r="D19" s="257" t="s">
        <v>18</v>
      </c>
      <c r="E19" s="258"/>
      <c r="F19" s="259"/>
      <c r="G19" s="132">
        <f>SUM(G13:G16)</f>
        <v>0</v>
      </c>
      <c r="H19" s="134" t="e">
        <f>SUM(H13:H16)</f>
        <v>#DIV/0!</v>
      </c>
      <c r="I19" s="134" t="e">
        <f>SUM(I13:I16)</f>
        <v>#DIV/0!</v>
      </c>
      <c r="J19" s="130" t="e">
        <f t="shared" si="2"/>
        <v>#DIV/0!</v>
      </c>
      <c r="K19" s="129"/>
      <c r="L19" s="119"/>
      <c r="O19" s="118"/>
      <c r="P19" s="251" t="s">
        <v>59</v>
      </c>
      <c r="Q19" s="252"/>
      <c r="R19" s="125"/>
      <c r="S19" s="116"/>
      <c r="T19" s="253" t="s">
        <v>29</v>
      </c>
      <c r="U19" s="254"/>
      <c r="V19" s="255"/>
      <c r="W19" s="256"/>
      <c r="X19" s="123"/>
      <c r="Y19" s="119"/>
    </row>
    <row r="20" spans="2:34" s="114" customFormat="1" ht="23.25" customHeight="1" thickBot="1">
      <c r="B20" s="133"/>
      <c r="C20" s="257" t="s">
        <v>28</v>
      </c>
      <c r="D20" s="258"/>
      <c r="E20" s="258"/>
      <c r="F20" s="259"/>
      <c r="G20" s="132">
        <f>G12+G19</f>
        <v>0</v>
      </c>
      <c r="H20" s="131"/>
      <c r="I20" s="131"/>
      <c r="J20" s="130">
        <f t="shared" si="2"/>
        <v>0</v>
      </c>
      <c r="K20" s="129"/>
      <c r="L20" s="119"/>
      <c r="O20" s="118"/>
      <c r="P20" s="260"/>
      <c r="Q20" s="261"/>
      <c r="R20" s="125"/>
      <c r="S20" s="116"/>
      <c r="T20" s="128"/>
      <c r="U20" s="127"/>
      <c r="V20" s="127"/>
      <c r="W20" s="127"/>
      <c r="X20" s="127"/>
      <c r="Y20" s="126"/>
      <c r="AE20" s="124"/>
    </row>
    <row r="21" spans="2:34" s="114" customFormat="1" ht="23.25" customHeight="1">
      <c r="B21" s="118"/>
      <c r="C21" s="123"/>
      <c r="D21" s="123"/>
      <c r="E21" s="123"/>
      <c r="F21" s="123"/>
      <c r="G21" s="123"/>
      <c r="H21" s="123"/>
      <c r="I21" s="120"/>
      <c r="J21" s="120"/>
      <c r="K21" s="120"/>
      <c r="L21" s="119"/>
      <c r="O21" s="118"/>
      <c r="P21" s="260"/>
      <c r="Q21" s="261"/>
      <c r="R21" s="125"/>
      <c r="S21" s="116"/>
      <c r="AC21" s="115"/>
      <c r="AG21" s="124"/>
    </row>
    <row r="22" spans="2:34" s="114" customFormat="1" ht="23.25" customHeight="1">
      <c r="B22" s="118"/>
      <c r="C22" s="123"/>
      <c r="D22" s="123"/>
      <c r="E22" s="123"/>
      <c r="F22" s="123"/>
      <c r="G22" s="122" t="s">
        <v>27</v>
      </c>
      <c r="H22" s="121" t="e">
        <f>H20/G20</f>
        <v>#DIV/0!</v>
      </c>
      <c r="I22" s="120"/>
      <c r="J22" s="120"/>
      <c r="K22" s="120"/>
      <c r="L22" s="119"/>
      <c r="O22" s="118"/>
      <c r="P22" s="251" t="s">
        <v>26</v>
      </c>
      <c r="Q22" s="252"/>
      <c r="R22" s="117">
        <f>SUM(R15:R21)</f>
        <v>0</v>
      </c>
      <c r="S22" s="116"/>
      <c r="AA22" s="115"/>
      <c r="AB22" s="262"/>
      <c r="AC22" s="262"/>
    </row>
    <row r="23" spans="2:34" ht="23.25" customHeight="1" thickBot="1">
      <c r="B23" s="8"/>
      <c r="C23" s="7"/>
      <c r="D23" s="7"/>
      <c r="E23" s="7"/>
      <c r="F23" s="7"/>
      <c r="G23" s="113"/>
      <c r="H23" s="112"/>
      <c r="I23" s="112"/>
      <c r="J23" s="112"/>
      <c r="K23" s="112"/>
      <c r="L23" s="111"/>
      <c r="O23" s="110"/>
      <c r="P23" s="109"/>
      <c r="Q23" s="7"/>
      <c r="R23" s="7"/>
      <c r="S23" s="108"/>
      <c r="T23" s="5"/>
      <c r="U23" s="5"/>
      <c r="V23" s="5"/>
      <c r="W23" s="5"/>
      <c r="X23" s="5"/>
      <c r="Y23" s="5"/>
      <c r="Z23" s="5"/>
      <c r="AA23" s="6"/>
      <c r="AB23" s="250"/>
      <c r="AC23" s="250"/>
    </row>
    <row r="24" spans="2:34" ht="23.25" customHeight="1" thickBot="1">
      <c r="C24" s="5"/>
      <c r="D24" s="5"/>
      <c r="E24" s="5"/>
      <c r="F24" s="5"/>
      <c r="G24" s="107"/>
      <c r="H24" s="106"/>
      <c r="I24" s="106"/>
      <c r="J24" s="106"/>
      <c r="K24" s="106"/>
      <c r="Q24" s="5"/>
      <c r="R24" s="5"/>
      <c r="S24" s="5"/>
      <c r="T24" s="5"/>
      <c r="U24" s="5"/>
      <c r="V24" s="5"/>
      <c r="W24" s="5"/>
      <c r="X24" s="5"/>
      <c r="Y24" s="5"/>
      <c r="Z24" s="5"/>
      <c r="AA24" s="5"/>
      <c r="AB24" s="5"/>
      <c r="AC24" s="5"/>
      <c r="AD24" s="5"/>
    </row>
    <row r="25" spans="2:34" ht="23.25" customHeight="1">
      <c r="B25" s="105" t="s">
        <v>25</v>
      </c>
      <c r="C25" s="53"/>
      <c r="D25" s="53"/>
      <c r="E25" s="53"/>
      <c r="F25" s="53"/>
      <c r="G25" s="104"/>
      <c r="H25" s="103"/>
      <c r="I25" s="103"/>
      <c r="J25" s="103"/>
      <c r="K25" s="103"/>
      <c r="L25" s="102"/>
      <c r="M25" s="102"/>
      <c r="N25" s="102"/>
      <c r="O25" s="102"/>
      <c r="P25" s="102"/>
      <c r="Q25" s="53"/>
      <c r="R25" s="53"/>
      <c r="S25" s="53"/>
      <c r="T25" s="53"/>
      <c r="U25" s="53"/>
      <c r="V25" s="53"/>
      <c r="W25" s="53"/>
      <c r="X25" s="53"/>
      <c r="Y25" s="53"/>
      <c r="Z25" s="53"/>
      <c r="AA25" s="53"/>
      <c r="AB25" s="53"/>
      <c r="AC25" s="53"/>
      <c r="AD25" s="53"/>
      <c r="AE25" s="53"/>
      <c r="AF25" s="53"/>
      <c r="AG25" s="53"/>
      <c r="AH25" s="101"/>
    </row>
    <row r="26" spans="2:34" ht="23.25" customHeight="1">
      <c r="B26" s="14"/>
      <c r="C26" s="233"/>
      <c r="D26" s="233"/>
      <c r="E26" s="233"/>
      <c r="F26" s="233"/>
      <c r="G26" s="233"/>
      <c r="H26" s="233"/>
      <c r="I26" s="233"/>
      <c r="J26" s="233"/>
      <c r="K26" s="233"/>
      <c r="L26" s="233"/>
      <c r="M26" s="233"/>
      <c r="N26" s="233"/>
      <c r="O26" s="233"/>
      <c r="P26" s="100"/>
      <c r="Q26" s="10"/>
      <c r="R26" s="10"/>
      <c r="S26" s="10"/>
      <c r="T26" s="10"/>
      <c r="U26" s="10"/>
      <c r="V26" s="10"/>
      <c r="W26" s="10"/>
      <c r="X26" s="5"/>
      <c r="Z26" s="1"/>
      <c r="AA26" s="5"/>
      <c r="AC26" s="5"/>
      <c r="AH26" s="9"/>
    </row>
    <row r="27" spans="2:34" ht="23.25" customHeight="1" thickBot="1">
      <c r="B27" s="14"/>
      <c r="C27" s="234"/>
      <c r="D27" s="234"/>
      <c r="E27" s="234"/>
      <c r="F27" s="234"/>
      <c r="G27" s="234"/>
      <c r="H27" s="234"/>
      <c r="I27" s="234"/>
      <c r="J27" s="234"/>
      <c r="K27" s="234"/>
      <c r="L27" s="234"/>
      <c r="M27" s="234"/>
      <c r="N27" s="234"/>
      <c r="O27" s="234"/>
      <c r="P27" s="100"/>
      <c r="Q27" s="10"/>
      <c r="R27" s="10"/>
      <c r="S27" s="10"/>
      <c r="T27" s="10"/>
      <c r="U27" s="10"/>
      <c r="W27" s="10"/>
      <c r="Y27" s="172" t="s">
        <v>24</v>
      </c>
      <c r="Z27" s="172"/>
      <c r="AA27" s="10"/>
      <c r="AC27" s="10"/>
      <c r="AE27" s="172" t="s">
        <v>24</v>
      </c>
      <c r="AF27" s="172"/>
      <c r="AG27" s="172"/>
      <c r="AH27" s="26"/>
    </row>
    <row r="28" spans="2:34" ht="27.75" customHeight="1" thickBot="1">
      <c r="B28" s="235" t="s">
        <v>23</v>
      </c>
      <c r="C28" s="236"/>
      <c r="D28" s="236"/>
      <c r="E28" s="236"/>
      <c r="F28" s="237"/>
      <c r="G28" s="99" t="s">
        <v>9</v>
      </c>
      <c r="H28" s="97"/>
      <c r="I28" s="97"/>
      <c r="J28" s="97"/>
      <c r="K28" s="97"/>
      <c r="L28" s="98"/>
      <c r="M28" s="97"/>
      <c r="N28" s="97"/>
      <c r="O28" s="96"/>
      <c r="P28" s="95"/>
      <c r="Q28" s="92"/>
      <c r="R28" s="92"/>
      <c r="S28" s="187"/>
      <c r="T28" s="187" t="s">
        <v>22</v>
      </c>
      <c r="U28" s="94">
        <f>$Q$6</f>
        <v>0</v>
      </c>
      <c r="V28" s="93"/>
      <c r="W28" s="92"/>
      <c r="X28" s="92"/>
      <c r="Y28" s="187"/>
      <c r="Z28" s="187" t="s">
        <v>21</v>
      </c>
      <c r="AA28" s="91">
        <f>$Q$7</f>
        <v>0</v>
      </c>
      <c r="AB28" s="93"/>
      <c r="AC28" s="92"/>
      <c r="AD28" s="92"/>
      <c r="AE28" s="187"/>
      <c r="AF28" s="187" t="s">
        <v>44</v>
      </c>
      <c r="AG28" s="91">
        <f>$Q$8</f>
        <v>0</v>
      </c>
      <c r="AH28" s="26"/>
    </row>
    <row r="29" spans="2:34" ht="27.75" customHeight="1">
      <c r="B29" s="238" t="s">
        <v>20</v>
      </c>
      <c r="C29" s="239"/>
      <c r="D29" s="239"/>
      <c r="E29" s="239"/>
      <c r="F29" s="240"/>
      <c r="G29" s="167" t="s">
        <v>17</v>
      </c>
      <c r="H29" s="168"/>
      <c r="I29" s="168"/>
      <c r="J29" s="168"/>
      <c r="K29" s="168"/>
      <c r="L29" s="169"/>
      <c r="M29" s="244">
        <f>$P$20</f>
        <v>0</v>
      </c>
      <c r="N29" s="246" t="s">
        <v>19</v>
      </c>
      <c r="O29" s="248" t="s">
        <v>18</v>
      </c>
      <c r="P29" s="167" t="s">
        <v>17</v>
      </c>
      <c r="Q29" s="168"/>
      <c r="R29" s="168"/>
      <c r="S29" s="168"/>
      <c r="T29" s="168"/>
      <c r="U29" s="168"/>
      <c r="V29" s="167" t="s">
        <v>17</v>
      </c>
      <c r="W29" s="168"/>
      <c r="X29" s="168"/>
      <c r="Y29" s="168"/>
      <c r="Z29" s="168"/>
      <c r="AA29" s="171"/>
      <c r="AB29" s="167" t="s">
        <v>17</v>
      </c>
      <c r="AC29" s="168"/>
      <c r="AD29" s="168"/>
      <c r="AE29" s="168"/>
      <c r="AF29" s="168"/>
      <c r="AG29" s="171"/>
      <c r="AH29" s="26"/>
    </row>
    <row r="30" spans="2:34" ht="27.75" customHeight="1" thickBot="1">
      <c r="B30" s="241"/>
      <c r="C30" s="242"/>
      <c r="D30" s="242"/>
      <c r="E30" s="242"/>
      <c r="F30" s="243"/>
      <c r="G30" s="188" t="str">
        <f>$P$15</f>
        <v>特養</v>
      </c>
      <c r="H30" s="189" t="str">
        <f>P16</f>
        <v>ショート</v>
      </c>
      <c r="I30" s="170" t="str">
        <f>P17</f>
        <v>介護専用型ケアハウス</v>
      </c>
      <c r="J30" s="190" t="str">
        <f>P18</f>
        <v>防災拠点型地域交流スペース</v>
      </c>
      <c r="K30" s="86" t="str">
        <f>$P$19</f>
        <v>都市型軽費老人ホーム</v>
      </c>
      <c r="L30" s="90" t="s">
        <v>16</v>
      </c>
      <c r="M30" s="245"/>
      <c r="N30" s="247"/>
      <c r="O30" s="249"/>
      <c r="P30" s="88" t="str">
        <f>G30</f>
        <v>特養</v>
      </c>
      <c r="Q30" s="87" t="str">
        <f>H30</f>
        <v>ショート</v>
      </c>
      <c r="R30" s="178" t="str">
        <f>I30</f>
        <v>介護専用型ケアハウス</v>
      </c>
      <c r="S30" s="86" t="str">
        <f>J30</f>
        <v>防災拠点型地域交流スペース</v>
      </c>
      <c r="T30" s="86" t="str">
        <f>$P$19</f>
        <v>都市型軽費老人ホーム</v>
      </c>
      <c r="U30" s="89" t="s">
        <v>16</v>
      </c>
      <c r="V30" s="88" t="str">
        <f>G30</f>
        <v>特養</v>
      </c>
      <c r="W30" s="173" t="str">
        <f>H30</f>
        <v>ショート</v>
      </c>
      <c r="X30" s="179" t="str">
        <f>I30</f>
        <v>介護専用型ケアハウス</v>
      </c>
      <c r="Y30" s="86" t="str">
        <f>J30</f>
        <v>防災拠点型地域交流スペース</v>
      </c>
      <c r="Z30" s="86" t="str">
        <f>$P$19</f>
        <v>都市型軽費老人ホーム</v>
      </c>
      <c r="AA30" s="85" t="s">
        <v>16</v>
      </c>
      <c r="AB30" s="88" t="str">
        <f>G30</f>
        <v>特養</v>
      </c>
      <c r="AC30" s="173" t="str">
        <f>H30</f>
        <v>ショート</v>
      </c>
      <c r="AD30" s="177" t="str">
        <f>I30</f>
        <v>介護専用型ケアハウス</v>
      </c>
      <c r="AE30" s="86" t="str">
        <f>J30</f>
        <v>防災拠点型地域交流スペース</v>
      </c>
      <c r="AF30" s="86" t="str">
        <f>$P$19</f>
        <v>都市型軽費老人ホーム</v>
      </c>
      <c r="AG30" s="85" t="s">
        <v>16</v>
      </c>
      <c r="AH30" s="26"/>
    </row>
    <row r="31" spans="2:34" ht="27.75" customHeight="1">
      <c r="B31" s="206" t="s">
        <v>15</v>
      </c>
      <c r="C31" s="207"/>
      <c r="D31" s="207"/>
      <c r="E31" s="208"/>
      <c r="F31" s="84" t="s">
        <v>14</v>
      </c>
      <c r="G31" s="80">
        <f>$R$15</f>
        <v>0</v>
      </c>
      <c r="H31" s="79">
        <f>$R$16</f>
        <v>0</v>
      </c>
      <c r="I31" s="79">
        <f>$R$17</f>
        <v>0</v>
      </c>
      <c r="J31" s="81">
        <f>$R$18</f>
        <v>0</v>
      </c>
      <c r="K31" s="79">
        <f>$R$19</f>
        <v>0</v>
      </c>
      <c r="L31" s="79">
        <f>SUM(G31:K31)</f>
        <v>0</v>
      </c>
      <c r="M31" s="79">
        <f>$R$20</f>
        <v>0</v>
      </c>
      <c r="N31" s="83">
        <f>O31-M31-L31</f>
        <v>0</v>
      </c>
      <c r="O31" s="82">
        <f>$R$22</f>
        <v>0</v>
      </c>
      <c r="P31" s="80">
        <f>$G$31</f>
        <v>0</v>
      </c>
      <c r="Q31" s="79">
        <f>$H$31</f>
        <v>0</v>
      </c>
      <c r="R31" s="79">
        <f>$I$31</f>
        <v>0</v>
      </c>
      <c r="S31" s="79">
        <f>$J$31</f>
        <v>0</v>
      </c>
      <c r="T31" s="81">
        <f>$K$31</f>
        <v>0</v>
      </c>
      <c r="U31" s="81">
        <f>SUM(P31:T31)</f>
        <v>0</v>
      </c>
      <c r="V31" s="80">
        <f>$G$31</f>
        <v>0</v>
      </c>
      <c r="W31" s="81">
        <f>$H$31</f>
        <v>0</v>
      </c>
      <c r="X31" s="175">
        <f>$I$31</f>
        <v>0</v>
      </c>
      <c r="Y31" s="79">
        <f>$J$31</f>
        <v>0</v>
      </c>
      <c r="Z31" s="81">
        <f>$K$31</f>
        <v>0</v>
      </c>
      <c r="AA31" s="78">
        <f>SUM(V31:Z31)</f>
        <v>0</v>
      </c>
      <c r="AB31" s="80">
        <f>$G$31</f>
        <v>0</v>
      </c>
      <c r="AC31" s="81">
        <f>$H$31</f>
        <v>0</v>
      </c>
      <c r="AD31" s="175">
        <f>$I$31</f>
        <v>0</v>
      </c>
      <c r="AE31" s="79">
        <f>$J$31</f>
        <v>0</v>
      </c>
      <c r="AF31" s="81">
        <f>$K$31</f>
        <v>0</v>
      </c>
      <c r="AG31" s="78">
        <f>SUM(AB31:AF31)</f>
        <v>0</v>
      </c>
      <c r="AH31" s="26"/>
    </row>
    <row r="32" spans="2:34" s="15" customFormat="1" ht="27.75" customHeight="1" thickBot="1">
      <c r="B32" s="209"/>
      <c r="C32" s="210"/>
      <c r="D32" s="210"/>
      <c r="E32" s="211"/>
      <c r="F32" s="77" t="s">
        <v>13</v>
      </c>
      <c r="G32" s="76" t="e">
        <f>ROUND(G31/$O$31,10)</f>
        <v>#DIV/0!</v>
      </c>
      <c r="H32" s="75" t="e">
        <f>ROUND(H31/$O$31,10)</f>
        <v>#DIV/0!</v>
      </c>
      <c r="I32" s="75" t="e">
        <f>ROUND(I31/$O$31,10)</f>
        <v>#DIV/0!</v>
      </c>
      <c r="J32" s="191" t="e">
        <f>ROUND(J31/$O$31,10)</f>
        <v>#DIV/0!</v>
      </c>
      <c r="K32" s="74" t="e">
        <f>ROUND(K31/$O$31,10)</f>
        <v>#DIV/0!</v>
      </c>
      <c r="L32" s="74" t="e">
        <f>SUM(G32:K32)</f>
        <v>#DIV/0!</v>
      </c>
      <c r="M32" s="74" t="e">
        <f>ROUND(M31/$O$31,10)</f>
        <v>#DIV/0!</v>
      </c>
      <c r="N32" s="73" t="e">
        <f>ROUND(N31/$O$31,10)</f>
        <v>#DIV/0!</v>
      </c>
      <c r="O32" s="72" t="e">
        <f>SUM(L32,M32:N32)</f>
        <v>#DIV/0!</v>
      </c>
      <c r="P32" s="69" t="e">
        <f>$G$32</f>
        <v>#DIV/0!</v>
      </c>
      <c r="Q32" s="69" t="e">
        <f>$H$32</f>
        <v>#DIV/0!</v>
      </c>
      <c r="R32" s="69" t="e">
        <f>$I$32</f>
        <v>#DIV/0!</v>
      </c>
      <c r="S32" s="69" t="e">
        <f>$J$32</f>
        <v>#DIV/0!</v>
      </c>
      <c r="T32" s="71" t="e">
        <f>$K$32</f>
        <v>#DIV/0!</v>
      </c>
      <c r="U32" s="196" t="e">
        <f t="shared" ref="U32:U34" si="3">SUM(P32:T32)</f>
        <v>#DIV/0!</v>
      </c>
      <c r="V32" s="70" t="e">
        <f>$G$32</f>
        <v>#DIV/0!</v>
      </c>
      <c r="W32" s="71" t="e">
        <f>$H$32</f>
        <v>#DIV/0!</v>
      </c>
      <c r="X32" s="69" t="e">
        <f>$I$32</f>
        <v>#DIV/0!</v>
      </c>
      <c r="Y32" s="69" t="e">
        <f>$J$32</f>
        <v>#DIV/0!</v>
      </c>
      <c r="Z32" s="71" t="e">
        <f>$K$32</f>
        <v>#DIV/0!</v>
      </c>
      <c r="AA32" s="197" t="e">
        <f t="shared" ref="AA32:AA34" si="4">SUM(V32:Z32)</f>
        <v>#DIV/0!</v>
      </c>
      <c r="AB32" s="70" t="e">
        <f>$G$32</f>
        <v>#DIV/0!</v>
      </c>
      <c r="AC32" s="71" t="e">
        <f>$H$32</f>
        <v>#DIV/0!</v>
      </c>
      <c r="AD32" s="69" t="e">
        <f>$I$32</f>
        <v>#DIV/0!</v>
      </c>
      <c r="AE32" s="69" t="e">
        <f>$J$32</f>
        <v>#DIV/0!</v>
      </c>
      <c r="AF32" s="71" t="e">
        <f>$K$32</f>
        <v>#DIV/0!</v>
      </c>
      <c r="AG32" s="197" t="e">
        <f t="shared" ref="AG32:AG34" si="5">SUM(AB32:AF32)</f>
        <v>#DIV/0!</v>
      </c>
      <c r="AH32" s="26"/>
    </row>
    <row r="33" spans="2:34" ht="27.75" customHeight="1">
      <c r="B33" s="212"/>
      <c r="C33" s="214" t="s">
        <v>12</v>
      </c>
      <c r="D33" s="215"/>
      <c r="E33" s="215"/>
      <c r="F33" s="216"/>
      <c r="G33" s="47" t="e">
        <f t="shared" ref="G33:K34" si="6">ROUND($O33/$O$31*G$31,0)</f>
        <v>#DIV/0!</v>
      </c>
      <c r="H33" s="46" t="e">
        <f t="shared" si="6"/>
        <v>#DIV/0!</v>
      </c>
      <c r="I33" s="46" t="e">
        <f t="shared" si="6"/>
        <v>#DIV/0!</v>
      </c>
      <c r="J33" s="48" t="e">
        <f t="shared" si="6"/>
        <v>#DIV/0!</v>
      </c>
      <c r="K33" s="46" t="e">
        <f t="shared" si="6"/>
        <v>#DIV/0!</v>
      </c>
      <c r="L33" s="46" t="e">
        <f>SUM(G33:K33)</f>
        <v>#DIV/0!</v>
      </c>
      <c r="M33" s="46" t="e">
        <f>ROUND($O33/$O$31*M$31,0)</f>
        <v>#DIV/0!</v>
      </c>
      <c r="N33" s="50" t="e">
        <f>ROUND($O33/$O$31*N$31,0)</f>
        <v>#DIV/0!</v>
      </c>
      <c r="O33" s="49" t="e">
        <f>$J$12</f>
        <v>#DIV/0!</v>
      </c>
      <c r="P33" s="46" t="e">
        <f>ROUND($G33*$U$28,0)</f>
        <v>#DIV/0!</v>
      </c>
      <c r="Q33" s="46" t="e">
        <f>ROUND($H33*$U$28,0)</f>
        <v>#DIV/0!</v>
      </c>
      <c r="R33" s="46" t="e">
        <f>ROUND($I33*$U$28,0)</f>
        <v>#DIV/0!</v>
      </c>
      <c r="S33" s="46" t="e">
        <f>ROUND($J33*$U$28,0)</f>
        <v>#DIV/0!</v>
      </c>
      <c r="T33" s="46" t="e">
        <f>ROUND($K33*$U$28,0)</f>
        <v>#DIV/0!</v>
      </c>
      <c r="U33" s="194" t="e">
        <f t="shared" si="3"/>
        <v>#DIV/0!</v>
      </c>
      <c r="V33" s="47" t="e">
        <f>ROUND($G33*$AA$28,0)</f>
        <v>#DIV/0!</v>
      </c>
      <c r="W33" s="48" t="e">
        <f>ROUND($H33*$AA$28,0)</f>
        <v>#DIV/0!</v>
      </c>
      <c r="X33" s="46" t="e">
        <f>ROUND($I33*$AA$28,0)</f>
        <v>#DIV/0!</v>
      </c>
      <c r="Y33" s="46" t="e">
        <f>ROUND($J33*$AA$28,0)</f>
        <v>#DIV/0!</v>
      </c>
      <c r="Z33" s="46" t="e">
        <f>ROUND($K33*$AA$28,0)</f>
        <v>#DIV/0!</v>
      </c>
      <c r="AA33" s="192" t="e">
        <f t="shared" si="4"/>
        <v>#DIV/0!</v>
      </c>
      <c r="AB33" s="47" t="e">
        <f>ROUND($G33*$AG$28,0)</f>
        <v>#DIV/0!</v>
      </c>
      <c r="AC33" s="48" t="e">
        <f>ROUND($H33*$AG$28,0)</f>
        <v>#DIV/0!</v>
      </c>
      <c r="AD33" s="46" t="e">
        <f>ROUND($I33*$AG$28,0)</f>
        <v>#DIV/0!</v>
      </c>
      <c r="AE33" s="46" t="e">
        <f>ROUND($J33*$AG$28,0)</f>
        <v>#DIV/0!</v>
      </c>
      <c r="AF33" s="46" t="e">
        <f>ROUND($K33*$AG$28,0)</f>
        <v>#DIV/0!</v>
      </c>
      <c r="AG33" s="192" t="e">
        <f t="shared" si="5"/>
        <v>#DIV/0!</v>
      </c>
      <c r="AH33" s="26"/>
    </row>
    <row r="34" spans="2:34" ht="27.75" customHeight="1" thickBot="1">
      <c r="B34" s="213"/>
      <c r="C34" s="217" t="s">
        <v>11</v>
      </c>
      <c r="D34" s="218"/>
      <c r="E34" s="218"/>
      <c r="F34" s="219"/>
      <c r="G34" s="41" t="e">
        <f t="shared" si="6"/>
        <v>#DIV/0!</v>
      </c>
      <c r="H34" s="40" t="e">
        <f t="shared" si="6"/>
        <v>#DIV/0!</v>
      </c>
      <c r="I34" s="40" t="e">
        <f t="shared" si="6"/>
        <v>#DIV/0!</v>
      </c>
      <c r="J34" s="42" t="e">
        <f t="shared" si="6"/>
        <v>#DIV/0!</v>
      </c>
      <c r="K34" s="40" t="e">
        <f t="shared" si="6"/>
        <v>#DIV/0!</v>
      </c>
      <c r="L34" s="40" t="e">
        <f>SUM(G34:K34)</f>
        <v>#DIV/0!</v>
      </c>
      <c r="M34" s="40" t="e">
        <f>ROUND($O34/$O$31*M$31,0)</f>
        <v>#DIV/0!</v>
      </c>
      <c r="N34" s="44" t="e">
        <f>ROUND($O34/$O$31*N$31,0)</f>
        <v>#DIV/0!</v>
      </c>
      <c r="O34" s="43" t="e">
        <f>$J$19</f>
        <v>#DIV/0!</v>
      </c>
      <c r="P34" s="40" t="e">
        <f>ROUND($G34*$U$28,0)</f>
        <v>#DIV/0!</v>
      </c>
      <c r="Q34" s="40" t="e">
        <f>ROUND($H34*$U$28,0)</f>
        <v>#DIV/0!</v>
      </c>
      <c r="R34" s="40" t="e">
        <f>ROUND($I34*$U$28,0)</f>
        <v>#DIV/0!</v>
      </c>
      <c r="S34" s="40" t="e">
        <f>ROUND($J34*$U$28,0)</f>
        <v>#DIV/0!</v>
      </c>
      <c r="T34" s="40" t="e">
        <f>ROUND($K34*$U$28,0)</f>
        <v>#DIV/0!</v>
      </c>
      <c r="U34" s="195" t="e">
        <f t="shared" si="3"/>
        <v>#DIV/0!</v>
      </c>
      <c r="V34" s="41" t="e">
        <f>ROUND($G34*$AA$28,0)</f>
        <v>#DIV/0!</v>
      </c>
      <c r="W34" s="42" t="e">
        <f>ROUND($H34*$AA$28,0)</f>
        <v>#DIV/0!</v>
      </c>
      <c r="X34" s="40" t="e">
        <f>ROUND($I34*$AA$28,0)</f>
        <v>#DIV/0!</v>
      </c>
      <c r="Y34" s="40" t="e">
        <f>ROUND($J34*$AA$28,0)</f>
        <v>#DIV/0!</v>
      </c>
      <c r="Z34" s="40" t="e">
        <f>ROUND($K34*$AA$28,0)</f>
        <v>#DIV/0!</v>
      </c>
      <c r="AA34" s="193" t="e">
        <f t="shared" si="4"/>
        <v>#DIV/0!</v>
      </c>
      <c r="AB34" s="41" t="e">
        <f>ROUND($G34*$AG$28,0)</f>
        <v>#DIV/0!</v>
      </c>
      <c r="AC34" s="42" t="e">
        <f>ROUND($H34*$AG$28,0)</f>
        <v>#DIV/0!</v>
      </c>
      <c r="AD34" s="40" t="e">
        <f>ROUND($I34*$AG$28,0)</f>
        <v>#DIV/0!</v>
      </c>
      <c r="AE34" s="40" t="e">
        <f>ROUND($J34*$AG$28,0)</f>
        <v>#DIV/0!</v>
      </c>
      <c r="AF34" s="40" t="e">
        <f>ROUND($K34*$AG$28,0)</f>
        <v>#DIV/0!</v>
      </c>
      <c r="AG34" s="193" t="e">
        <f t="shared" si="5"/>
        <v>#DIV/0!</v>
      </c>
      <c r="AH34" s="26"/>
    </row>
    <row r="35" spans="2:34" ht="27.75" customHeight="1" thickBot="1">
      <c r="B35" s="220" t="s">
        <v>6</v>
      </c>
      <c r="C35" s="221"/>
      <c r="D35" s="221"/>
      <c r="E35" s="221"/>
      <c r="F35" s="222"/>
      <c r="G35" s="38" t="e">
        <f t="shared" ref="G35:N35" si="7">SUM(G33:G34)</f>
        <v>#DIV/0!</v>
      </c>
      <c r="H35" s="36" t="e">
        <f t="shared" si="7"/>
        <v>#DIV/0!</v>
      </c>
      <c r="I35" s="36" t="e">
        <f t="shared" si="7"/>
        <v>#DIV/0!</v>
      </c>
      <c r="J35" s="37" t="e">
        <f t="shared" si="7"/>
        <v>#DIV/0!</v>
      </c>
      <c r="K35" s="36" t="e">
        <f>SUM(K33:K34)</f>
        <v>#DIV/0!</v>
      </c>
      <c r="L35" s="36" t="e">
        <f t="shared" si="7"/>
        <v>#DIV/0!</v>
      </c>
      <c r="M35" s="36" t="e">
        <f t="shared" si="7"/>
        <v>#DIV/0!</v>
      </c>
      <c r="N35" s="35" t="e">
        <f t="shared" si="7"/>
        <v>#DIV/0!</v>
      </c>
      <c r="O35" s="34" t="e">
        <f>O33+O34</f>
        <v>#DIV/0!</v>
      </c>
      <c r="P35" s="32" t="e">
        <f t="shared" ref="P35:Y35" si="8">SUM(P33:P34)</f>
        <v>#DIV/0!</v>
      </c>
      <c r="Q35" s="31" t="e">
        <f t="shared" si="8"/>
        <v>#DIV/0!</v>
      </c>
      <c r="R35" s="36" t="e">
        <f t="shared" si="8"/>
        <v>#DIV/0!</v>
      </c>
      <c r="S35" s="30" t="e">
        <f t="shared" si="8"/>
        <v>#DIV/0!</v>
      </c>
      <c r="T35" s="30" t="e">
        <f>SUM(T33:T34)</f>
        <v>#DIV/0!</v>
      </c>
      <c r="U35" s="33" t="e">
        <f>SUM(U33:U34)</f>
        <v>#DIV/0!</v>
      </c>
      <c r="V35" s="68" t="e">
        <f t="shared" si="8"/>
        <v>#DIV/0!</v>
      </c>
      <c r="W35" s="67" t="e">
        <f t="shared" si="8"/>
        <v>#DIV/0!</v>
      </c>
      <c r="X35" s="174" t="e">
        <f t="shared" si="8"/>
        <v>#DIV/0!</v>
      </c>
      <c r="Y35" s="66" t="e">
        <f t="shared" si="8"/>
        <v>#DIV/0!</v>
      </c>
      <c r="Z35" s="30" t="e">
        <f>SUM(Z33:Z34)</f>
        <v>#DIV/0!</v>
      </c>
      <c r="AA35" s="65" t="e">
        <f>SUM(AA33:AA34)</f>
        <v>#DIV/0!</v>
      </c>
      <c r="AB35" s="68" t="e">
        <f t="shared" ref="AB35:AE35" si="9">SUM(AB33:AB34)</f>
        <v>#DIV/0!</v>
      </c>
      <c r="AC35" s="67" t="e">
        <f t="shared" si="9"/>
        <v>#DIV/0!</v>
      </c>
      <c r="AD35" s="174" t="e">
        <f t="shared" si="9"/>
        <v>#DIV/0!</v>
      </c>
      <c r="AE35" s="66" t="e">
        <f t="shared" si="9"/>
        <v>#DIV/0!</v>
      </c>
      <c r="AF35" s="30" t="e">
        <f>SUM(AF33:AF34)</f>
        <v>#DIV/0!</v>
      </c>
      <c r="AG35" s="65" t="e">
        <f>SUM(AG33:AG34)</f>
        <v>#DIV/0!</v>
      </c>
      <c r="AH35" s="26"/>
    </row>
    <row r="36" spans="2:34" ht="27.75" customHeight="1">
      <c r="B36" s="63"/>
      <c r="C36" s="62"/>
      <c r="D36" s="62"/>
      <c r="E36" s="62"/>
      <c r="F36" s="62"/>
      <c r="G36" s="205" t="s">
        <v>5</v>
      </c>
      <c r="H36" s="205"/>
      <c r="I36" s="205"/>
      <c r="J36" s="205"/>
      <c r="K36" s="223"/>
      <c r="L36" s="205"/>
      <c r="M36" s="205"/>
      <c r="N36" s="21"/>
      <c r="O36" s="21"/>
      <c r="P36" s="21"/>
      <c r="Q36" s="21"/>
      <c r="R36" s="21"/>
      <c r="S36" s="64"/>
      <c r="T36" s="21"/>
      <c r="U36" s="21"/>
      <c r="V36" s="21"/>
      <c r="W36" s="21"/>
      <c r="X36" s="21"/>
      <c r="Y36" s="21"/>
      <c r="Z36" s="21"/>
      <c r="AA36" s="21"/>
      <c r="AB36" s="21"/>
      <c r="AC36" s="21"/>
      <c r="AD36" s="21"/>
      <c r="AE36" s="102"/>
      <c r="AF36" s="15"/>
      <c r="AG36" s="15"/>
      <c r="AH36" s="26"/>
    </row>
    <row r="37" spans="2:34" ht="27.75" customHeight="1">
      <c r="B37" s="63"/>
      <c r="C37" s="62"/>
      <c r="D37" s="62"/>
      <c r="E37" s="62"/>
      <c r="F37" s="62"/>
      <c r="G37" s="21"/>
      <c r="H37" s="21"/>
      <c r="I37" s="21"/>
      <c r="J37" s="21"/>
      <c r="K37" s="21"/>
      <c r="L37" s="21"/>
      <c r="M37" s="21"/>
      <c r="N37" s="21"/>
      <c r="O37" s="21"/>
      <c r="P37" s="21"/>
      <c r="Q37" s="21"/>
      <c r="R37" s="21"/>
      <c r="S37" s="21"/>
      <c r="T37" s="21"/>
      <c r="U37" s="21"/>
      <c r="V37" s="21"/>
      <c r="W37" s="21"/>
      <c r="X37" s="21"/>
      <c r="Y37" s="21"/>
      <c r="Z37" s="21"/>
      <c r="AA37" s="21"/>
      <c r="AB37" s="21"/>
      <c r="AC37" s="21"/>
      <c r="AD37" s="21"/>
      <c r="AE37" s="15"/>
      <c r="AF37" s="15"/>
      <c r="AG37" s="15"/>
      <c r="AH37" s="26"/>
    </row>
    <row r="38" spans="2:34" ht="27.75" customHeight="1" thickBot="1">
      <c r="B38" s="61"/>
      <c r="C38" s="60"/>
      <c r="D38" s="60"/>
      <c r="E38" s="60"/>
      <c r="F38" s="60"/>
      <c r="G38" s="21"/>
      <c r="H38" s="21"/>
      <c r="I38" s="21"/>
      <c r="J38" s="21"/>
      <c r="K38" s="21"/>
      <c r="L38" s="21"/>
      <c r="M38" s="21"/>
      <c r="N38" s="21"/>
      <c r="O38" s="21"/>
      <c r="P38" s="21"/>
      <c r="Q38" s="21"/>
      <c r="R38" s="21"/>
      <c r="S38" s="21"/>
      <c r="T38" s="21"/>
      <c r="U38" s="21"/>
      <c r="V38" s="21"/>
      <c r="W38" s="21"/>
      <c r="X38" s="21"/>
      <c r="Y38" s="21"/>
      <c r="Z38" s="21"/>
      <c r="AA38" s="21"/>
      <c r="AB38" s="21"/>
      <c r="AC38" s="21"/>
      <c r="AD38" s="21"/>
      <c r="AE38" s="15"/>
      <c r="AF38" s="15"/>
      <c r="AG38" s="15"/>
      <c r="AH38" s="26"/>
    </row>
    <row r="39" spans="2:34" ht="27.75" customHeight="1" thickBot="1">
      <c r="B39" s="224" t="s">
        <v>10</v>
      </c>
      <c r="C39" s="225"/>
      <c r="D39" s="225"/>
      <c r="E39" s="225"/>
      <c r="F39" s="226"/>
      <c r="G39" s="59" t="s">
        <v>9</v>
      </c>
      <c r="H39" s="57"/>
      <c r="I39" s="57"/>
      <c r="J39" s="57"/>
      <c r="K39" s="58"/>
      <c r="L39" s="57"/>
      <c r="M39" s="57"/>
      <c r="N39" s="57"/>
      <c r="O39" s="56"/>
      <c r="P39" s="53"/>
      <c r="Q39" s="53"/>
      <c r="R39" s="53"/>
      <c r="S39" s="52"/>
      <c r="T39" s="52" t="str">
        <f>T28</f>
        <v>1年目</v>
      </c>
      <c r="U39" s="55">
        <f>$Q$6</f>
        <v>0</v>
      </c>
      <c r="V39" s="54"/>
      <c r="W39" s="53"/>
      <c r="X39" s="53"/>
      <c r="Y39" s="52"/>
      <c r="Z39" s="52" t="str">
        <f>Z28</f>
        <v>2年目</v>
      </c>
      <c r="AA39" s="51">
        <f>$Q$7</f>
        <v>0</v>
      </c>
      <c r="AB39" s="54"/>
      <c r="AC39" s="53"/>
      <c r="AD39" s="53"/>
      <c r="AE39" s="52"/>
      <c r="AF39" s="52" t="str">
        <f>AF28</f>
        <v>3年目</v>
      </c>
      <c r="AG39" s="51">
        <f>$Q$8</f>
        <v>0</v>
      </c>
      <c r="AH39" s="26"/>
    </row>
    <row r="40" spans="2:34" ht="27.75" customHeight="1">
      <c r="B40" s="227"/>
      <c r="C40" s="229" t="s">
        <v>8</v>
      </c>
      <c r="D40" s="229"/>
      <c r="E40" s="229"/>
      <c r="F40" s="230"/>
      <c r="G40" s="47" t="e">
        <f t="shared" ref="G40:K41" si="10">ROUND($O40/$O$31*G$31,0)</f>
        <v>#DIV/0!</v>
      </c>
      <c r="H40" s="46" t="e">
        <f t="shared" si="10"/>
        <v>#DIV/0!</v>
      </c>
      <c r="I40" s="48" t="e">
        <f t="shared" si="10"/>
        <v>#DIV/0!</v>
      </c>
      <c r="J40" s="46" t="e">
        <f t="shared" si="10"/>
        <v>#DIV/0!</v>
      </c>
      <c r="K40" s="46" t="e">
        <f t="shared" si="10"/>
        <v>#DIV/0!</v>
      </c>
      <c r="L40" s="46" t="e">
        <f>SUM(G40:K40)</f>
        <v>#DIV/0!</v>
      </c>
      <c r="M40" s="46" t="e">
        <f>ROUND($O40/$O$31*M$31,0)</f>
        <v>#DIV/0!</v>
      </c>
      <c r="N40" s="50" t="e">
        <f>ROUND($O40/$O$31*N$31,0)</f>
        <v>#DIV/0!</v>
      </c>
      <c r="O40" s="49">
        <f>V18</f>
        <v>0</v>
      </c>
      <c r="P40" s="46" t="e">
        <f>ROUND($G40*$U$28,0)</f>
        <v>#DIV/0!</v>
      </c>
      <c r="Q40" s="48" t="e">
        <f>ROUND($H40*$U$28,0)</f>
        <v>#DIV/0!</v>
      </c>
      <c r="R40" s="46" t="e">
        <f>ROUND($I40*$U$28,0)</f>
        <v>#DIV/0!</v>
      </c>
      <c r="S40" s="46" t="e">
        <f>ROUND($J40*$U$28,0)</f>
        <v>#DIV/0!</v>
      </c>
      <c r="T40" s="46" t="e">
        <f>ROUND($K40*$U$28,0)</f>
        <v>#DIV/0!</v>
      </c>
      <c r="U40" s="48" t="e">
        <f>SUM(P40:T40)</f>
        <v>#DIV/0!</v>
      </c>
      <c r="V40" s="47" t="e">
        <f>ROUND($G40*$AA$28,0)</f>
        <v>#DIV/0!</v>
      </c>
      <c r="W40" s="48" t="e">
        <f>ROUND($H40*$AA$28,0)</f>
        <v>#DIV/0!</v>
      </c>
      <c r="X40" s="46" t="e">
        <f>ROUND($I40*$AA$28,0)</f>
        <v>#DIV/0!</v>
      </c>
      <c r="Y40" s="46" t="e">
        <f>ROUND($J40*$AA$28,0)</f>
        <v>#DIV/0!</v>
      </c>
      <c r="Z40" s="46" t="e">
        <f>ROUND($K40*$AA$28,0)</f>
        <v>#DIV/0!</v>
      </c>
      <c r="AA40" s="45" t="e">
        <f>SUM(V40:Z40)</f>
        <v>#DIV/0!</v>
      </c>
      <c r="AB40" s="47" t="e">
        <f>ROUND($G40*$AG$28,0)</f>
        <v>#DIV/0!</v>
      </c>
      <c r="AC40" s="48" t="e">
        <f>ROUND($H40*$AG$28,0)</f>
        <v>#DIV/0!</v>
      </c>
      <c r="AD40" s="46" t="e">
        <f>ROUND($I40*$AG$28,0)</f>
        <v>#DIV/0!</v>
      </c>
      <c r="AE40" s="46" t="e">
        <f>ROUND($J40*$AG$28,0)</f>
        <v>#DIV/0!</v>
      </c>
      <c r="AF40" s="46" t="e">
        <f>ROUND($K40*$AG$28,0)</f>
        <v>#DIV/0!</v>
      </c>
      <c r="AG40" s="45" t="e">
        <f>SUM(AB40:AF40)</f>
        <v>#DIV/0!</v>
      </c>
      <c r="AH40" s="26"/>
    </row>
    <row r="41" spans="2:34" s="19" customFormat="1" ht="27.75" customHeight="1" thickBot="1">
      <c r="B41" s="228"/>
      <c r="C41" s="231" t="s">
        <v>7</v>
      </c>
      <c r="D41" s="231"/>
      <c r="E41" s="231"/>
      <c r="F41" s="232"/>
      <c r="G41" s="41" t="e">
        <f t="shared" si="10"/>
        <v>#DIV/0!</v>
      </c>
      <c r="H41" s="40" t="e">
        <f t="shared" si="10"/>
        <v>#DIV/0!</v>
      </c>
      <c r="I41" s="42" t="e">
        <f t="shared" si="10"/>
        <v>#DIV/0!</v>
      </c>
      <c r="J41" s="40" t="e">
        <f t="shared" si="10"/>
        <v>#DIV/0!</v>
      </c>
      <c r="K41" s="40" t="e">
        <f t="shared" si="10"/>
        <v>#DIV/0!</v>
      </c>
      <c r="L41" s="40" t="e">
        <f>SUM(G41:K41)</f>
        <v>#DIV/0!</v>
      </c>
      <c r="M41" s="40" t="e">
        <f>ROUND($O41/$O$31*M$31,0)</f>
        <v>#DIV/0!</v>
      </c>
      <c r="N41" s="44" t="e">
        <f>ROUND($O41/$O$31*N$31,0)</f>
        <v>#DIV/0!</v>
      </c>
      <c r="O41" s="43">
        <f>V19</f>
        <v>0</v>
      </c>
      <c r="P41" s="40" t="e">
        <f>ROUND($G41*$U$28,0)</f>
        <v>#DIV/0!</v>
      </c>
      <c r="Q41" s="42" t="e">
        <f>ROUND($H41*$U$28,0)</f>
        <v>#DIV/0!</v>
      </c>
      <c r="R41" s="40" t="e">
        <f>ROUND($I41*$U$28,0)</f>
        <v>#DIV/0!</v>
      </c>
      <c r="S41" s="40" t="e">
        <f>ROUND($J41*$U$28,0)</f>
        <v>#DIV/0!</v>
      </c>
      <c r="T41" s="40" t="e">
        <f>ROUND($K41*$U$28,0)</f>
        <v>#DIV/0!</v>
      </c>
      <c r="U41" s="42" t="e">
        <f>SUM(P41:T41)</f>
        <v>#DIV/0!</v>
      </c>
      <c r="V41" s="41" t="e">
        <f>ROUND($G41*$AA$28,0)</f>
        <v>#DIV/0!</v>
      </c>
      <c r="W41" s="42" t="e">
        <f>ROUND($H41*$AA$28,0)</f>
        <v>#DIV/0!</v>
      </c>
      <c r="X41" s="40" t="e">
        <f>ROUND($I41*$AA$28,0)</f>
        <v>#DIV/0!</v>
      </c>
      <c r="Y41" s="40" t="e">
        <f>ROUND($J41*$AA$28,0)</f>
        <v>#DIV/0!</v>
      </c>
      <c r="Z41" s="40" t="e">
        <f>ROUND($K41*$AA$28,0)</f>
        <v>#DIV/0!</v>
      </c>
      <c r="AA41" s="39" t="e">
        <f>SUM(V41:Z41)</f>
        <v>#DIV/0!</v>
      </c>
      <c r="AB41" s="41" t="e">
        <f>ROUND($G41*$AG$28,0)</f>
        <v>#DIV/0!</v>
      </c>
      <c r="AC41" s="42" t="e">
        <f>ROUND($H41*$AG$28,0)</f>
        <v>#DIV/0!</v>
      </c>
      <c r="AD41" s="40" t="e">
        <f>ROUND($I41*$AG$28,0)</f>
        <v>#DIV/0!</v>
      </c>
      <c r="AE41" s="40" t="e">
        <f>ROUND($J41*$AG$28,0)</f>
        <v>#DIV/0!</v>
      </c>
      <c r="AF41" s="40" t="e">
        <f>ROUND($K41*$AG$28,0)</f>
        <v>#DIV/0!</v>
      </c>
      <c r="AG41" s="39" t="e">
        <f>SUM(AB41:AF41)</f>
        <v>#DIV/0!</v>
      </c>
      <c r="AH41" s="20"/>
    </row>
    <row r="42" spans="2:34" ht="27.75" customHeight="1" thickBot="1">
      <c r="B42" s="220" t="s">
        <v>6</v>
      </c>
      <c r="C42" s="221"/>
      <c r="D42" s="221"/>
      <c r="E42" s="221"/>
      <c r="F42" s="222"/>
      <c r="G42" s="38" t="e">
        <f t="shared" ref="G42:N42" si="11">SUM(G40:G41)</f>
        <v>#DIV/0!</v>
      </c>
      <c r="H42" s="36" t="e">
        <f t="shared" si="11"/>
        <v>#DIV/0!</v>
      </c>
      <c r="I42" s="37" t="e">
        <f t="shared" si="11"/>
        <v>#DIV/0!</v>
      </c>
      <c r="J42" s="176" t="e">
        <f t="shared" si="11"/>
        <v>#DIV/0!</v>
      </c>
      <c r="K42" s="176" t="e">
        <f t="shared" si="11"/>
        <v>#DIV/0!</v>
      </c>
      <c r="L42" s="36" t="e">
        <f>SUM(L40:L41)</f>
        <v>#DIV/0!</v>
      </c>
      <c r="M42" s="36" t="e">
        <f t="shared" si="11"/>
        <v>#DIV/0!</v>
      </c>
      <c r="N42" s="35" t="e">
        <f t="shared" si="11"/>
        <v>#DIV/0!</v>
      </c>
      <c r="O42" s="34">
        <f>O40+O41</f>
        <v>0</v>
      </c>
      <c r="P42" s="32" t="e">
        <f t="shared" ref="P42:Z42" si="12">SUM(P40:P41)</f>
        <v>#DIV/0!</v>
      </c>
      <c r="Q42" s="31" t="e">
        <f t="shared" si="12"/>
        <v>#DIV/0!</v>
      </c>
      <c r="R42" s="36" t="e">
        <f t="shared" si="12"/>
        <v>#DIV/0!</v>
      </c>
      <c r="S42" s="198" t="e">
        <f t="shared" si="12"/>
        <v>#DIV/0!</v>
      </c>
      <c r="T42" s="30" t="e">
        <f t="shared" si="12"/>
        <v>#DIV/0!</v>
      </c>
      <c r="U42" s="33" t="e">
        <f>SUM(U40:U41)</f>
        <v>#DIV/0!</v>
      </c>
      <c r="V42" s="32" t="e">
        <f t="shared" si="12"/>
        <v>#DIV/0!</v>
      </c>
      <c r="W42" s="31" t="e">
        <f t="shared" si="12"/>
        <v>#DIV/0!</v>
      </c>
      <c r="X42" s="36" t="e">
        <f t="shared" si="12"/>
        <v>#DIV/0!</v>
      </c>
      <c r="Y42" s="198" t="e">
        <f t="shared" si="12"/>
        <v>#DIV/0!</v>
      </c>
      <c r="Z42" s="30" t="e">
        <f t="shared" si="12"/>
        <v>#DIV/0!</v>
      </c>
      <c r="AA42" s="29" t="e">
        <f>SUM(AA40:AA41)</f>
        <v>#DIV/0!</v>
      </c>
      <c r="AB42" s="32" t="e">
        <f t="shared" ref="AB42:AF42" si="13">SUM(AB40:AB41)</f>
        <v>#DIV/0!</v>
      </c>
      <c r="AC42" s="31" t="e">
        <f t="shared" si="13"/>
        <v>#DIV/0!</v>
      </c>
      <c r="AD42" s="36" t="e">
        <f t="shared" si="13"/>
        <v>#DIV/0!</v>
      </c>
      <c r="AE42" s="198" t="e">
        <f t="shared" si="13"/>
        <v>#DIV/0!</v>
      </c>
      <c r="AF42" s="30" t="e">
        <f t="shared" si="13"/>
        <v>#DIV/0!</v>
      </c>
      <c r="AG42" s="29" t="e">
        <f>SUM(AG40:AG41)</f>
        <v>#DIV/0!</v>
      </c>
      <c r="AH42" s="26"/>
    </row>
    <row r="43" spans="2:34" ht="27.75" customHeight="1">
      <c r="B43" s="28"/>
      <c r="C43" s="27"/>
      <c r="D43" s="27"/>
      <c r="E43" s="27"/>
      <c r="F43" s="27"/>
      <c r="G43" s="205" t="s">
        <v>5</v>
      </c>
      <c r="H43" s="205"/>
      <c r="I43" s="205"/>
      <c r="J43" s="205"/>
      <c r="K43" s="205"/>
      <c r="L43" s="205"/>
      <c r="M43" s="205"/>
      <c r="N43" s="21"/>
      <c r="O43" s="21"/>
      <c r="P43" s="21"/>
      <c r="Q43" s="21"/>
      <c r="R43" s="21"/>
      <c r="S43" s="21"/>
      <c r="T43" s="21"/>
      <c r="U43" s="21"/>
      <c r="V43" s="21"/>
      <c r="W43" s="21"/>
      <c r="X43" s="21"/>
      <c r="Z43" s="21"/>
      <c r="AA43" s="21"/>
      <c r="AB43" s="21"/>
      <c r="AC43" s="21"/>
      <c r="AE43" s="15"/>
      <c r="AF43" s="15"/>
      <c r="AG43" s="15"/>
      <c r="AH43" s="26"/>
    </row>
    <row r="44" spans="2:34" s="19" customFormat="1" ht="27.75" customHeight="1">
      <c r="B44" s="25"/>
      <c r="C44" s="24"/>
      <c r="D44" s="24"/>
      <c r="E44" s="24"/>
      <c r="F44" s="24"/>
      <c r="G44" s="21"/>
      <c r="H44" s="21"/>
      <c r="M44" s="21"/>
      <c r="N44" s="21"/>
      <c r="R44" s="23"/>
      <c r="S44" s="22"/>
      <c r="T44" s="203" t="s">
        <v>4</v>
      </c>
      <c r="U44" s="203"/>
      <c r="X44" s="21"/>
      <c r="Y44" s="21"/>
      <c r="Z44" s="203" t="s">
        <v>3</v>
      </c>
      <c r="AA44" s="203"/>
      <c r="AD44" s="21"/>
      <c r="AE44" s="21"/>
      <c r="AF44" s="203" t="s">
        <v>60</v>
      </c>
      <c r="AG44" s="203"/>
      <c r="AH44" s="20"/>
    </row>
    <row r="45" spans="2:34" ht="23.25" customHeight="1">
      <c r="B45" s="18"/>
      <c r="C45" s="15"/>
      <c r="D45" s="15"/>
      <c r="E45" s="15"/>
      <c r="F45" s="15"/>
      <c r="G45" s="15"/>
      <c r="H45" s="15"/>
      <c r="M45" s="15"/>
      <c r="N45" s="15"/>
      <c r="R45" s="204" t="s">
        <v>2</v>
      </c>
      <c r="S45" s="204"/>
      <c r="T45" s="17" t="s">
        <v>1</v>
      </c>
      <c r="U45" s="16" t="s">
        <v>0</v>
      </c>
      <c r="X45" s="204" t="s">
        <v>2</v>
      </c>
      <c r="Y45" s="204"/>
      <c r="Z45" s="17" t="s">
        <v>1</v>
      </c>
      <c r="AA45" s="16" t="s">
        <v>0</v>
      </c>
      <c r="AD45" s="204" t="s">
        <v>2</v>
      </c>
      <c r="AE45" s="204"/>
      <c r="AF45" s="17" t="s">
        <v>1</v>
      </c>
      <c r="AG45" s="16" t="s">
        <v>0</v>
      </c>
      <c r="AH45" s="26"/>
    </row>
    <row r="46" spans="2:34" s="5" customFormat="1" ht="23.25" customHeight="1">
      <c r="B46" s="14"/>
      <c r="C46" s="10"/>
      <c r="D46" s="10"/>
      <c r="E46" s="10"/>
      <c r="F46" s="10"/>
      <c r="G46" s="13"/>
      <c r="H46" s="10"/>
      <c r="M46" s="10"/>
      <c r="N46" s="10"/>
      <c r="R46" s="204"/>
      <c r="S46" s="204"/>
      <c r="T46" s="12" t="e">
        <f>IF(U33*0.026&gt;U40,U40,ROUNDDOWN(U33*0.026,0))</f>
        <v>#DIV/0!</v>
      </c>
      <c r="U46" s="11" t="e">
        <f>ROUNDDOWN(U33*0.026,0)</f>
        <v>#DIV/0!</v>
      </c>
      <c r="X46" s="204"/>
      <c r="Y46" s="204"/>
      <c r="Z46" s="202" t="e">
        <f>IF(AA33*0.026&gt;AA40,AA40,ROUNDDOWN(AA33*0.026,0))</f>
        <v>#DIV/0!</v>
      </c>
      <c r="AA46" s="11" t="e">
        <f>ROUNDDOWN(AA33*0.026,0)</f>
        <v>#DIV/0!</v>
      </c>
      <c r="AD46" s="204"/>
      <c r="AE46" s="204"/>
      <c r="AF46" s="202" t="e">
        <f>IF(AG33*0.026&gt;AG40,AG40,ROUNDDOWN(AG33*0.026,0))</f>
        <v>#DIV/0!</v>
      </c>
      <c r="AG46" s="11" t="e">
        <f>ROUNDDOWN(AG33*0.026,0)</f>
        <v>#DIV/0!</v>
      </c>
      <c r="AH46" s="148"/>
    </row>
    <row r="47" spans="2:34" s="5" customFormat="1" ht="23.25" customHeight="1" thickBot="1">
      <c r="B47" s="8"/>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108"/>
    </row>
    <row r="48" spans="2:34" s="5" customFormat="1" ht="23.25" customHeight="1"/>
    <row r="51" spans="26:32" ht="23.25" customHeight="1">
      <c r="Z51" s="4"/>
      <c r="AA51" s="4"/>
      <c r="AF51" s="3"/>
    </row>
  </sheetData>
  <mergeCells count="59">
    <mergeCell ref="T13:Y13"/>
    <mergeCell ref="D14:F14"/>
    <mergeCell ref="C9:C12"/>
    <mergeCell ref="D9:F9"/>
    <mergeCell ref="D10:F10"/>
    <mergeCell ref="D11:F11"/>
    <mergeCell ref="D12:F12"/>
    <mergeCell ref="T14:X17"/>
    <mergeCell ref="D15:F15"/>
    <mergeCell ref="P15:Q15"/>
    <mergeCell ref="D16:F16"/>
    <mergeCell ref="P16:Q16"/>
    <mergeCell ref="P17:Q17"/>
    <mergeCell ref="W3:Y3"/>
    <mergeCell ref="C5:K6"/>
    <mergeCell ref="C7:F8"/>
    <mergeCell ref="I7:I8"/>
    <mergeCell ref="J7:J8"/>
    <mergeCell ref="K7:K8"/>
    <mergeCell ref="AB23:AC23"/>
    <mergeCell ref="P18:Q18"/>
    <mergeCell ref="T18:U18"/>
    <mergeCell ref="V18:W18"/>
    <mergeCell ref="D19:F19"/>
    <mergeCell ref="P19:Q19"/>
    <mergeCell ref="T19:U19"/>
    <mergeCell ref="V19:W19"/>
    <mergeCell ref="C20:F20"/>
    <mergeCell ref="P20:Q20"/>
    <mergeCell ref="P21:Q21"/>
    <mergeCell ref="P22:Q22"/>
    <mergeCell ref="AB22:AC22"/>
    <mergeCell ref="C13:C19"/>
    <mergeCell ref="D13:F13"/>
    <mergeCell ref="D18:F18"/>
    <mergeCell ref="C26:O27"/>
    <mergeCell ref="B28:F28"/>
    <mergeCell ref="B29:F30"/>
    <mergeCell ref="M29:M30"/>
    <mergeCell ref="N29:N30"/>
    <mergeCell ref="O29:O30"/>
    <mergeCell ref="G43:M43"/>
    <mergeCell ref="B31:E32"/>
    <mergeCell ref="B33:B34"/>
    <mergeCell ref="C33:F33"/>
    <mergeCell ref="C34:F34"/>
    <mergeCell ref="B35:F35"/>
    <mergeCell ref="G36:M36"/>
    <mergeCell ref="B39:F39"/>
    <mergeCell ref="B40:B41"/>
    <mergeCell ref="C40:F40"/>
    <mergeCell ref="C41:F41"/>
    <mergeCell ref="B42:F42"/>
    <mergeCell ref="T44:U44"/>
    <mergeCell ref="Z44:AA44"/>
    <mergeCell ref="AF44:AG44"/>
    <mergeCell ref="R45:S46"/>
    <mergeCell ref="X45:Y46"/>
    <mergeCell ref="AD45:AE46"/>
  </mergeCells>
  <phoneticPr fontId="3"/>
  <pageMargins left="0.59055118110236227" right="0.19685039370078741" top="0.98425196850393704" bottom="0.39370078740157483" header="0.51181102362204722" footer="0.19685039370078741"/>
  <pageSetup paperSize="8" scale="55" fitToHeight="0" orientation="landscape" cellComments="asDisplayed" r:id="rId1"/>
  <headerFooter alignWithMargins="0">
    <oddHeader>&amp;L&amp;18【様式２５】</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H51"/>
  <sheetViews>
    <sheetView showGridLines="0" view="pageBreakPreview" zoomScale="80" zoomScaleNormal="70" zoomScaleSheetLayoutView="80" workbookViewId="0"/>
  </sheetViews>
  <sheetFormatPr defaultColWidth="9" defaultRowHeight="23.25" customHeight="1"/>
  <cols>
    <col min="1" max="1" width="2.375" style="1" customWidth="1"/>
    <col min="2" max="2" width="3.375" style="1" customWidth="1"/>
    <col min="3" max="4" width="3.125" style="1" customWidth="1"/>
    <col min="5" max="5" width="2.875" style="1" customWidth="1"/>
    <col min="6" max="6" width="18.625" style="1" customWidth="1"/>
    <col min="7" max="14" width="14.125" style="1" customWidth="1"/>
    <col min="15" max="15" width="12.375" style="1" customWidth="1"/>
    <col min="16" max="25" width="11.625" style="1" customWidth="1"/>
    <col min="26" max="26" width="11.625" style="2" customWidth="1"/>
    <col min="27" max="30" width="11.625" style="1" customWidth="1"/>
    <col min="31" max="32" width="11.375" style="1" customWidth="1"/>
    <col min="33" max="33" width="11.25" style="1" customWidth="1"/>
    <col min="34" max="34" width="2.25" style="1" customWidth="1"/>
    <col min="35" max="36" width="9.5" style="1" customWidth="1"/>
    <col min="37" max="38" width="3.25" style="1" customWidth="1"/>
    <col min="39" max="16384" width="9" style="1"/>
  </cols>
  <sheetData>
    <row r="1" spans="2:31" s="160" customFormat="1" ht="23.25" customHeight="1">
      <c r="B1" s="166" t="s">
        <v>56</v>
      </c>
      <c r="H1" s="164"/>
      <c r="I1" s="164"/>
      <c r="J1" s="164"/>
      <c r="K1" s="164"/>
      <c r="L1" s="164"/>
      <c r="O1" s="164"/>
      <c r="P1" s="163"/>
      <c r="Z1" s="162"/>
      <c r="AB1" s="161"/>
    </row>
    <row r="2" spans="2:31" s="160" customFormat="1" ht="23.25" customHeight="1">
      <c r="B2" s="165" t="s">
        <v>55</v>
      </c>
      <c r="H2" s="164"/>
      <c r="I2" s="164"/>
      <c r="J2" s="164"/>
      <c r="K2" s="164"/>
      <c r="L2" s="164"/>
      <c r="O2" s="164"/>
      <c r="P2" s="163"/>
      <c r="V2" s="5"/>
      <c r="W2" s="146"/>
      <c r="X2" s="5"/>
      <c r="Z2" s="162"/>
      <c r="AB2" s="161"/>
    </row>
    <row r="3" spans="2:31" s="160" customFormat="1" ht="23.25" customHeight="1" thickBot="1">
      <c r="B3" s="165" t="s">
        <v>54</v>
      </c>
      <c r="H3" s="164"/>
      <c r="I3" s="164"/>
      <c r="J3" s="164"/>
      <c r="K3" s="164"/>
      <c r="L3" s="164"/>
      <c r="O3" s="164"/>
      <c r="P3" s="163"/>
      <c r="V3" s="181" t="s">
        <v>53</v>
      </c>
      <c r="W3" s="272" t="s">
        <v>61</v>
      </c>
      <c r="X3" s="272"/>
      <c r="Y3" s="272"/>
      <c r="Z3" s="162"/>
      <c r="AB3" s="161"/>
    </row>
    <row r="4" spans="2:31" s="5" customFormat="1" ht="23.25" customHeight="1">
      <c r="B4" s="159" t="s">
        <v>52</v>
      </c>
      <c r="C4" s="53"/>
      <c r="D4" s="53"/>
      <c r="E4" s="53"/>
      <c r="F4" s="53"/>
      <c r="G4" s="156"/>
      <c r="H4" s="158" t="s">
        <v>24</v>
      </c>
      <c r="I4" s="156"/>
      <c r="J4" s="156"/>
      <c r="K4" s="156"/>
      <c r="L4" s="157"/>
      <c r="M4" s="152"/>
      <c r="O4" s="54"/>
      <c r="P4" s="139" t="s">
        <v>51</v>
      </c>
      <c r="Q4" s="156"/>
      <c r="R4" s="155"/>
      <c r="V4" s="154"/>
      <c r="W4" s="153"/>
      <c r="X4" s="153"/>
      <c r="Z4" s="6"/>
    </row>
    <row r="5" spans="2:31" s="5" customFormat="1" ht="23.25" customHeight="1">
      <c r="B5" s="151"/>
      <c r="C5" s="273" t="s">
        <v>50</v>
      </c>
      <c r="D5" s="273"/>
      <c r="E5" s="273"/>
      <c r="F5" s="273"/>
      <c r="G5" s="273"/>
      <c r="H5" s="273"/>
      <c r="I5" s="273"/>
      <c r="J5" s="273"/>
      <c r="K5" s="273"/>
      <c r="L5" s="150"/>
      <c r="M5" s="149"/>
      <c r="O5" s="14"/>
      <c r="P5" s="10"/>
      <c r="Q5" s="152"/>
      <c r="R5" s="148"/>
      <c r="AA5" s="6"/>
      <c r="AC5" s="146"/>
    </row>
    <row r="6" spans="2:31" s="5" customFormat="1" ht="23.25" customHeight="1">
      <c r="B6" s="151"/>
      <c r="C6" s="274"/>
      <c r="D6" s="274"/>
      <c r="E6" s="274"/>
      <c r="F6" s="274"/>
      <c r="G6" s="274"/>
      <c r="H6" s="274"/>
      <c r="I6" s="274"/>
      <c r="J6" s="274"/>
      <c r="K6" s="274"/>
      <c r="L6" s="150"/>
      <c r="M6" s="149"/>
      <c r="O6" s="14"/>
      <c r="P6" s="144" t="s">
        <v>22</v>
      </c>
      <c r="Q6" s="143">
        <v>0.05</v>
      </c>
      <c r="R6" s="148"/>
      <c r="Z6" s="10"/>
      <c r="AA6" s="147"/>
      <c r="AC6" s="146"/>
    </row>
    <row r="7" spans="2:31" s="114" customFormat="1" ht="23.25" customHeight="1">
      <c r="B7" s="133"/>
      <c r="C7" s="275" t="s">
        <v>20</v>
      </c>
      <c r="D7" s="276"/>
      <c r="E7" s="276"/>
      <c r="F7" s="277"/>
      <c r="G7" s="185" t="s">
        <v>49</v>
      </c>
      <c r="H7" s="185" t="s">
        <v>48</v>
      </c>
      <c r="I7" s="281" t="s">
        <v>47</v>
      </c>
      <c r="J7" s="281" t="s">
        <v>46</v>
      </c>
      <c r="K7" s="283" t="s">
        <v>45</v>
      </c>
      <c r="L7" s="119"/>
      <c r="M7" s="145"/>
      <c r="O7" s="118"/>
      <c r="P7" s="144" t="s">
        <v>21</v>
      </c>
      <c r="Q7" s="143">
        <v>0.65</v>
      </c>
      <c r="R7" s="119"/>
      <c r="Z7" s="123"/>
      <c r="AA7" s="123"/>
      <c r="AE7" s="124"/>
    </row>
    <row r="8" spans="2:31" s="114" customFormat="1" ht="23.25" customHeight="1">
      <c r="B8" s="133"/>
      <c r="C8" s="278"/>
      <c r="D8" s="279"/>
      <c r="E8" s="279"/>
      <c r="F8" s="280"/>
      <c r="G8" s="186"/>
      <c r="H8" s="186"/>
      <c r="I8" s="282"/>
      <c r="J8" s="282"/>
      <c r="K8" s="284"/>
      <c r="L8" s="119"/>
      <c r="O8" s="118"/>
      <c r="P8" s="144" t="s">
        <v>44</v>
      </c>
      <c r="Q8" s="143">
        <v>0.3</v>
      </c>
      <c r="R8" s="119"/>
      <c r="Z8" s="123"/>
      <c r="AA8" s="123"/>
      <c r="AE8" s="124"/>
    </row>
    <row r="9" spans="2:31" s="114" customFormat="1" ht="23.25" customHeight="1" thickBot="1">
      <c r="B9" s="133"/>
      <c r="C9" s="288" t="s">
        <v>43</v>
      </c>
      <c r="D9" s="291" t="s">
        <v>42</v>
      </c>
      <c r="E9" s="292"/>
      <c r="F9" s="293"/>
      <c r="G9" s="131">
        <v>2700000000</v>
      </c>
      <c r="H9" s="134">
        <f>ROUND($H$20*G9/$G$20,0)</f>
        <v>131076923</v>
      </c>
      <c r="I9" s="134">
        <f>ROUND($I$20*G9/$G$20,0)</f>
        <v>283107692</v>
      </c>
      <c r="J9" s="130">
        <f>SUM(H9:I9,G9)</f>
        <v>3114184615</v>
      </c>
      <c r="K9" s="129"/>
      <c r="L9" s="119"/>
      <c r="O9" s="128"/>
      <c r="P9" s="127"/>
      <c r="Q9" s="127"/>
      <c r="R9" s="126"/>
      <c r="Z9" s="123"/>
      <c r="AA9" s="123"/>
      <c r="AE9" s="124"/>
    </row>
    <row r="10" spans="2:31" s="114" customFormat="1" ht="23.25" customHeight="1">
      <c r="B10" s="133"/>
      <c r="C10" s="289"/>
      <c r="D10" s="257" t="s">
        <v>36</v>
      </c>
      <c r="E10" s="258"/>
      <c r="F10" s="259"/>
      <c r="G10" s="131"/>
      <c r="H10" s="134">
        <f>ROUND($H$20*G10/$G$20,0)</f>
        <v>0</v>
      </c>
      <c r="I10" s="134">
        <f>ROUND($H$20*H10/$G$20,0)</f>
        <v>0</v>
      </c>
      <c r="J10" s="130">
        <f>G10+H10+I10</f>
        <v>0</v>
      </c>
      <c r="K10" s="129"/>
      <c r="L10" s="119"/>
      <c r="Y10" s="123"/>
      <c r="AA10" s="123"/>
      <c r="AE10" s="124"/>
    </row>
    <row r="11" spans="2:31" s="114" customFormat="1" ht="23.25" customHeight="1">
      <c r="B11" s="133"/>
      <c r="C11" s="289"/>
      <c r="D11" s="257" t="s">
        <v>41</v>
      </c>
      <c r="E11" s="258"/>
      <c r="F11" s="259"/>
      <c r="G11" s="131"/>
      <c r="H11" s="134">
        <f>ROUND($H$20*G11/$G$20,0)</f>
        <v>0</v>
      </c>
      <c r="I11" s="134">
        <f>ROUND($H$20*H11/$G$20,0)</f>
        <v>0</v>
      </c>
      <c r="J11" s="130">
        <f>G11+H11+I11</f>
        <v>0</v>
      </c>
      <c r="K11" s="129"/>
      <c r="L11" s="119"/>
      <c r="N11" s="141"/>
      <c r="O11" s="142"/>
      <c r="X11" s="123"/>
      <c r="Y11" s="123"/>
      <c r="AA11" s="123"/>
      <c r="AE11" s="124"/>
    </row>
    <row r="12" spans="2:31" s="114" customFormat="1" ht="23.25" customHeight="1" thickBot="1">
      <c r="B12" s="133"/>
      <c r="C12" s="290"/>
      <c r="D12" s="257" t="s">
        <v>18</v>
      </c>
      <c r="E12" s="258"/>
      <c r="F12" s="259"/>
      <c r="G12" s="132">
        <f>SUM(G9,G10:G11)</f>
        <v>2700000000</v>
      </c>
      <c r="H12" s="134">
        <f>SUM(H9,H10:H11)</f>
        <v>131076923</v>
      </c>
      <c r="I12" s="134">
        <f>SUM(I9,I10:I11)</f>
        <v>283107692</v>
      </c>
      <c r="J12" s="130">
        <f>SUM(J9:J11)</f>
        <v>3114184615</v>
      </c>
      <c r="K12" s="129"/>
      <c r="L12" s="119"/>
      <c r="N12" s="141"/>
      <c r="O12" s="123"/>
      <c r="P12" s="123"/>
      <c r="Q12" s="123"/>
      <c r="AE12" s="124"/>
    </row>
    <row r="13" spans="2:31" s="114" customFormat="1" ht="23.25" customHeight="1">
      <c r="B13" s="133"/>
      <c r="C13" s="263" t="s">
        <v>40</v>
      </c>
      <c r="D13" s="266" t="s">
        <v>39</v>
      </c>
      <c r="E13" s="267"/>
      <c r="F13" s="268"/>
      <c r="G13" s="131">
        <v>225000000</v>
      </c>
      <c r="H13" s="134">
        <f t="shared" ref="H13:H18" si="0">ROUND($H$20*G13/$G$20,0)</f>
        <v>10923077</v>
      </c>
      <c r="I13" s="134">
        <f t="shared" ref="I13:I18" si="1">ROUND($I$20*G13/$G$20,0)</f>
        <v>23592308</v>
      </c>
      <c r="J13" s="130">
        <f t="shared" ref="J13:J20" si="2">G13+H13+I13</f>
        <v>259515385</v>
      </c>
      <c r="K13" s="129"/>
      <c r="L13" s="119"/>
      <c r="O13" s="140"/>
      <c r="P13" s="139" t="s">
        <v>38</v>
      </c>
      <c r="Q13" s="138"/>
      <c r="R13" s="138"/>
      <c r="S13" s="137"/>
      <c r="T13" s="285" t="s">
        <v>37</v>
      </c>
      <c r="U13" s="286"/>
      <c r="V13" s="286"/>
      <c r="W13" s="286"/>
      <c r="X13" s="286"/>
      <c r="Y13" s="287"/>
    </row>
    <row r="14" spans="2:31" s="114" customFormat="1" ht="23.25" customHeight="1">
      <c r="B14" s="133"/>
      <c r="C14" s="264"/>
      <c r="D14" s="266" t="s">
        <v>36</v>
      </c>
      <c r="E14" s="267"/>
      <c r="F14" s="268"/>
      <c r="G14" s="131"/>
      <c r="H14" s="134">
        <f t="shared" si="0"/>
        <v>0</v>
      </c>
      <c r="I14" s="134">
        <f t="shared" si="1"/>
        <v>0</v>
      </c>
      <c r="J14" s="130">
        <f t="shared" si="2"/>
        <v>0</v>
      </c>
      <c r="K14" s="129"/>
      <c r="L14" s="119"/>
      <c r="O14" s="118"/>
      <c r="P14" s="123"/>
      <c r="Q14" s="123"/>
      <c r="R14" s="123"/>
      <c r="S14" s="119"/>
      <c r="T14" s="294" t="s">
        <v>35</v>
      </c>
      <c r="U14" s="273"/>
      <c r="V14" s="273"/>
      <c r="W14" s="273"/>
      <c r="X14" s="273"/>
      <c r="Y14" s="136"/>
    </row>
    <row r="15" spans="2:31" s="114" customFormat="1" ht="23.25" customHeight="1">
      <c r="B15" s="133"/>
      <c r="C15" s="264"/>
      <c r="D15" s="266" t="s">
        <v>34</v>
      </c>
      <c r="E15" s="267"/>
      <c r="F15" s="268"/>
      <c r="G15" s="135"/>
      <c r="H15" s="134">
        <f t="shared" si="0"/>
        <v>0</v>
      </c>
      <c r="I15" s="134">
        <f t="shared" si="1"/>
        <v>0</v>
      </c>
      <c r="J15" s="130">
        <f t="shared" si="2"/>
        <v>0</v>
      </c>
      <c r="K15" s="129"/>
      <c r="L15" s="119"/>
      <c r="O15" s="118"/>
      <c r="P15" s="251" t="s">
        <v>33</v>
      </c>
      <c r="Q15" s="252"/>
      <c r="R15" s="125">
        <v>5000</v>
      </c>
      <c r="S15" s="116"/>
      <c r="T15" s="294"/>
      <c r="U15" s="273"/>
      <c r="V15" s="273"/>
      <c r="W15" s="273"/>
      <c r="X15" s="273"/>
      <c r="Y15" s="136"/>
    </row>
    <row r="16" spans="2:31" s="114" customFormat="1" ht="23.25" customHeight="1">
      <c r="B16" s="133"/>
      <c r="C16" s="264"/>
      <c r="D16" s="266" t="s">
        <v>32</v>
      </c>
      <c r="E16" s="267"/>
      <c r="F16" s="268"/>
      <c r="G16" s="135"/>
      <c r="H16" s="134">
        <f t="shared" si="0"/>
        <v>0</v>
      </c>
      <c r="I16" s="134">
        <f t="shared" si="1"/>
        <v>0</v>
      </c>
      <c r="J16" s="130">
        <f t="shared" si="2"/>
        <v>0</v>
      </c>
      <c r="K16" s="129"/>
      <c r="L16" s="119"/>
      <c r="O16" s="118"/>
      <c r="P16" s="251" t="s">
        <v>31</v>
      </c>
      <c r="Q16" s="252"/>
      <c r="R16" s="125">
        <v>500</v>
      </c>
      <c r="S16" s="116"/>
      <c r="T16" s="294"/>
      <c r="U16" s="273"/>
      <c r="V16" s="273"/>
      <c r="W16" s="273"/>
      <c r="X16" s="273"/>
      <c r="Y16" s="136"/>
    </row>
    <row r="17" spans="2:34" s="114" customFormat="1" ht="23.25" customHeight="1">
      <c r="B17" s="133"/>
      <c r="C17" s="264"/>
      <c r="D17" s="182"/>
      <c r="E17" s="183"/>
      <c r="F17" s="184"/>
      <c r="G17" s="135"/>
      <c r="H17" s="134">
        <f t="shared" si="0"/>
        <v>0</v>
      </c>
      <c r="I17" s="134">
        <f t="shared" si="1"/>
        <v>0</v>
      </c>
      <c r="J17" s="130">
        <f t="shared" si="2"/>
        <v>0</v>
      </c>
      <c r="K17" s="129"/>
      <c r="L17" s="119"/>
      <c r="O17" s="118"/>
      <c r="P17" s="251" t="s">
        <v>58</v>
      </c>
      <c r="Q17" s="252"/>
      <c r="R17" s="125">
        <v>1500</v>
      </c>
      <c r="S17" s="116"/>
      <c r="T17" s="294"/>
      <c r="U17" s="273"/>
      <c r="V17" s="273"/>
      <c r="W17" s="273"/>
      <c r="X17" s="273"/>
      <c r="Y17" s="136"/>
    </row>
    <row r="18" spans="2:34" s="114" customFormat="1" ht="23.25" customHeight="1">
      <c r="B18" s="133"/>
      <c r="C18" s="264"/>
      <c r="D18" s="269"/>
      <c r="E18" s="270"/>
      <c r="F18" s="271"/>
      <c r="G18" s="135"/>
      <c r="H18" s="134">
        <f t="shared" si="0"/>
        <v>0</v>
      </c>
      <c r="I18" s="134">
        <f t="shared" si="1"/>
        <v>0</v>
      </c>
      <c r="J18" s="130">
        <f t="shared" si="2"/>
        <v>0</v>
      </c>
      <c r="K18" s="129"/>
      <c r="L18" s="119"/>
      <c r="O18" s="118"/>
      <c r="P18" s="251" t="s">
        <v>30</v>
      </c>
      <c r="Q18" s="252"/>
      <c r="R18" s="125">
        <v>400</v>
      </c>
      <c r="S18" s="116"/>
      <c r="T18" s="253" t="s">
        <v>1</v>
      </c>
      <c r="U18" s="254"/>
      <c r="V18" s="255">
        <v>76000000</v>
      </c>
      <c r="W18" s="256"/>
      <c r="X18" s="10" t="s">
        <v>24</v>
      </c>
      <c r="Y18" s="180"/>
    </row>
    <row r="19" spans="2:34" s="114" customFormat="1" ht="23.25" customHeight="1">
      <c r="B19" s="133"/>
      <c r="C19" s="265"/>
      <c r="D19" s="257" t="s">
        <v>18</v>
      </c>
      <c r="E19" s="258"/>
      <c r="F19" s="259"/>
      <c r="G19" s="132">
        <f>SUM(G13:G16)</f>
        <v>225000000</v>
      </c>
      <c r="H19" s="134">
        <f>SUM(H13:H16)</f>
        <v>10923077</v>
      </c>
      <c r="I19" s="134">
        <f>SUM(I13:I16)</f>
        <v>23592308</v>
      </c>
      <c r="J19" s="130">
        <f t="shared" si="2"/>
        <v>259515385</v>
      </c>
      <c r="K19" s="129"/>
      <c r="L19" s="119"/>
      <c r="O19" s="118"/>
      <c r="P19" s="251" t="s">
        <v>59</v>
      </c>
      <c r="Q19" s="252"/>
      <c r="R19" s="125">
        <v>500</v>
      </c>
      <c r="S19" s="116"/>
      <c r="T19" s="253" t="s">
        <v>29</v>
      </c>
      <c r="U19" s="254"/>
      <c r="V19" s="255">
        <v>83000000</v>
      </c>
      <c r="W19" s="256"/>
      <c r="X19" s="123"/>
      <c r="Y19" s="119"/>
    </row>
    <row r="20" spans="2:34" s="114" customFormat="1" ht="23.25" customHeight="1" thickBot="1">
      <c r="B20" s="133"/>
      <c r="C20" s="257" t="s">
        <v>28</v>
      </c>
      <c r="D20" s="258"/>
      <c r="E20" s="258"/>
      <c r="F20" s="259"/>
      <c r="G20" s="132">
        <f>G12+G19</f>
        <v>2925000000</v>
      </c>
      <c r="H20" s="131">
        <v>142000000</v>
      </c>
      <c r="I20" s="131">
        <v>306700000</v>
      </c>
      <c r="J20" s="130">
        <f t="shared" si="2"/>
        <v>3373700000</v>
      </c>
      <c r="K20" s="129"/>
      <c r="L20" s="119"/>
      <c r="O20" s="118"/>
      <c r="P20" s="260" t="s">
        <v>57</v>
      </c>
      <c r="Q20" s="261"/>
      <c r="R20" s="125"/>
      <c r="S20" s="116"/>
      <c r="T20" s="128"/>
      <c r="U20" s="127"/>
      <c r="V20" s="127"/>
      <c r="W20" s="127"/>
      <c r="X20" s="127"/>
      <c r="Y20" s="126"/>
      <c r="AE20" s="124"/>
    </row>
    <row r="21" spans="2:34" s="114" customFormat="1" ht="23.25" customHeight="1">
      <c r="B21" s="118"/>
      <c r="C21" s="123"/>
      <c r="D21" s="123"/>
      <c r="E21" s="123"/>
      <c r="F21" s="123"/>
      <c r="G21" s="123"/>
      <c r="H21" s="123"/>
      <c r="I21" s="120"/>
      <c r="J21" s="120"/>
      <c r="K21" s="120"/>
      <c r="L21" s="119"/>
      <c r="O21" s="118"/>
      <c r="P21" s="260"/>
      <c r="Q21" s="261"/>
      <c r="R21" s="125"/>
      <c r="S21" s="116"/>
      <c r="AC21" s="115"/>
      <c r="AG21" s="124"/>
    </row>
    <row r="22" spans="2:34" s="114" customFormat="1" ht="23.25" customHeight="1">
      <c r="B22" s="118"/>
      <c r="C22" s="123"/>
      <c r="D22" s="123"/>
      <c r="E22" s="123"/>
      <c r="F22" s="123"/>
      <c r="G22" s="122" t="s">
        <v>27</v>
      </c>
      <c r="H22" s="121">
        <f>H20/G20</f>
        <v>4.8547008547008545E-2</v>
      </c>
      <c r="I22" s="120"/>
      <c r="J22" s="120"/>
      <c r="K22" s="120"/>
      <c r="L22" s="119"/>
      <c r="O22" s="118"/>
      <c r="P22" s="251" t="s">
        <v>26</v>
      </c>
      <c r="Q22" s="252"/>
      <c r="R22" s="117">
        <f>SUM(R15:R21)</f>
        <v>7900</v>
      </c>
      <c r="S22" s="116"/>
      <c r="AA22" s="115"/>
      <c r="AB22" s="262"/>
      <c r="AC22" s="262"/>
    </row>
    <row r="23" spans="2:34" ht="23.25" customHeight="1" thickBot="1">
      <c r="B23" s="8"/>
      <c r="C23" s="7"/>
      <c r="D23" s="7"/>
      <c r="E23" s="7"/>
      <c r="F23" s="7"/>
      <c r="G23" s="113"/>
      <c r="H23" s="112"/>
      <c r="I23" s="112"/>
      <c r="J23" s="112"/>
      <c r="K23" s="112"/>
      <c r="L23" s="111"/>
      <c r="O23" s="110"/>
      <c r="P23" s="109"/>
      <c r="Q23" s="7"/>
      <c r="R23" s="7"/>
      <c r="S23" s="108"/>
      <c r="T23" s="5"/>
      <c r="U23" s="5"/>
      <c r="V23" s="5"/>
      <c r="W23" s="5"/>
      <c r="X23" s="5"/>
      <c r="Y23" s="5"/>
      <c r="Z23" s="5"/>
      <c r="AA23" s="6"/>
      <c r="AB23" s="250"/>
      <c r="AC23" s="250"/>
    </row>
    <row r="24" spans="2:34" ht="23.25" customHeight="1" thickBot="1">
      <c r="C24" s="5"/>
      <c r="D24" s="5"/>
      <c r="E24" s="5"/>
      <c r="F24" s="5"/>
      <c r="G24" s="107"/>
      <c r="H24" s="106"/>
      <c r="I24" s="106"/>
      <c r="J24" s="106"/>
      <c r="K24" s="106"/>
      <c r="Q24" s="5"/>
      <c r="R24" s="5"/>
      <c r="S24" s="5"/>
      <c r="T24" s="5"/>
      <c r="U24" s="5"/>
      <c r="V24" s="5"/>
      <c r="W24" s="5"/>
      <c r="X24" s="5"/>
      <c r="Y24" s="5"/>
      <c r="Z24" s="5"/>
      <c r="AA24" s="5"/>
      <c r="AB24" s="5"/>
      <c r="AC24" s="5"/>
      <c r="AD24" s="5"/>
    </row>
    <row r="25" spans="2:34" ht="23.25" customHeight="1">
      <c r="B25" s="105" t="s">
        <v>25</v>
      </c>
      <c r="C25" s="53"/>
      <c r="D25" s="53"/>
      <c r="E25" s="53"/>
      <c r="F25" s="53"/>
      <c r="G25" s="104"/>
      <c r="H25" s="103"/>
      <c r="I25" s="103"/>
      <c r="J25" s="103"/>
      <c r="K25" s="103"/>
      <c r="L25" s="102"/>
      <c r="M25" s="102"/>
      <c r="N25" s="102"/>
      <c r="O25" s="102"/>
      <c r="P25" s="102"/>
      <c r="Q25" s="53"/>
      <c r="R25" s="53"/>
      <c r="S25" s="53"/>
      <c r="T25" s="53"/>
      <c r="U25" s="53"/>
      <c r="V25" s="53"/>
      <c r="W25" s="53"/>
      <c r="X25" s="53"/>
      <c r="Y25" s="53"/>
      <c r="Z25" s="53"/>
      <c r="AA25" s="53"/>
      <c r="AB25" s="53"/>
      <c r="AC25" s="53"/>
      <c r="AD25" s="53"/>
      <c r="AE25" s="53"/>
      <c r="AF25" s="53"/>
      <c r="AG25" s="53"/>
      <c r="AH25" s="101"/>
    </row>
    <row r="26" spans="2:34" ht="23.25" customHeight="1">
      <c r="B26" s="14"/>
      <c r="C26" s="233"/>
      <c r="D26" s="233"/>
      <c r="E26" s="233"/>
      <c r="F26" s="233"/>
      <c r="G26" s="233"/>
      <c r="H26" s="233"/>
      <c r="I26" s="233"/>
      <c r="J26" s="233"/>
      <c r="K26" s="233"/>
      <c r="L26" s="233"/>
      <c r="M26" s="233"/>
      <c r="N26" s="233"/>
      <c r="O26" s="233"/>
      <c r="P26" s="100"/>
      <c r="Q26" s="10"/>
      <c r="R26" s="10"/>
      <c r="S26" s="10"/>
      <c r="T26" s="10"/>
      <c r="U26" s="10"/>
      <c r="V26" s="10"/>
      <c r="W26" s="10"/>
      <c r="X26" s="5"/>
      <c r="Z26" s="1"/>
      <c r="AA26" s="5"/>
      <c r="AC26" s="5"/>
      <c r="AH26" s="9"/>
    </row>
    <row r="27" spans="2:34" ht="23.25" customHeight="1" thickBot="1">
      <c r="B27" s="14"/>
      <c r="C27" s="234"/>
      <c r="D27" s="234"/>
      <c r="E27" s="234"/>
      <c r="F27" s="234"/>
      <c r="G27" s="234"/>
      <c r="H27" s="234"/>
      <c r="I27" s="234"/>
      <c r="J27" s="234"/>
      <c r="K27" s="234"/>
      <c r="L27" s="234"/>
      <c r="M27" s="234"/>
      <c r="N27" s="234"/>
      <c r="O27" s="234"/>
      <c r="P27" s="100"/>
      <c r="Q27" s="10"/>
      <c r="R27" s="10"/>
      <c r="S27" s="10"/>
      <c r="T27" s="10"/>
      <c r="U27" s="10"/>
      <c r="W27" s="10"/>
      <c r="Y27" s="172" t="s">
        <v>24</v>
      </c>
      <c r="Z27" s="172"/>
      <c r="AA27" s="10"/>
      <c r="AC27" s="10"/>
      <c r="AE27" s="172" t="s">
        <v>24</v>
      </c>
      <c r="AF27" s="172"/>
      <c r="AG27" s="172"/>
      <c r="AH27" s="26"/>
    </row>
    <row r="28" spans="2:34" ht="27.75" customHeight="1" thickBot="1">
      <c r="B28" s="235" t="s">
        <v>23</v>
      </c>
      <c r="C28" s="236"/>
      <c r="D28" s="236"/>
      <c r="E28" s="236"/>
      <c r="F28" s="237"/>
      <c r="G28" s="99" t="s">
        <v>9</v>
      </c>
      <c r="H28" s="97"/>
      <c r="I28" s="97"/>
      <c r="J28" s="97"/>
      <c r="K28" s="97"/>
      <c r="L28" s="98"/>
      <c r="M28" s="97"/>
      <c r="N28" s="97"/>
      <c r="O28" s="96"/>
      <c r="P28" s="95"/>
      <c r="Q28" s="92"/>
      <c r="R28" s="92"/>
      <c r="S28" s="187"/>
      <c r="T28" s="187" t="s">
        <v>22</v>
      </c>
      <c r="U28" s="94">
        <f>$Q$6</f>
        <v>0.05</v>
      </c>
      <c r="V28" s="93"/>
      <c r="W28" s="92"/>
      <c r="X28" s="92"/>
      <c r="Y28" s="187"/>
      <c r="Z28" s="187" t="s">
        <v>21</v>
      </c>
      <c r="AA28" s="91">
        <f>$Q$7</f>
        <v>0.65</v>
      </c>
      <c r="AB28" s="93"/>
      <c r="AC28" s="92"/>
      <c r="AD28" s="92"/>
      <c r="AE28" s="187"/>
      <c r="AF28" s="187" t="s">
        <v>44</v>
      </c>
      <c r="AG28" s="91">
        <f>$Q$8</f>
        <v>0.3</v>
      </c>
      <c r="AH28" s="26"/>
    </row>
    <row r="29" spans="2:34" ht="27.75" customHeight="1">
      <c r="B29" s="238" t="s">
        <v>20</v>
      </c>
      <c r="C29" s="239"/>
      <c r="D29" s="239"/>
      <c r="E29" s="239"/>
      <c r="F29" s="240"/>
      <c r="G29" s="167" t="s">
        <v>17</v>
      </c>
      <c r="H29" s="168"/>
      <c r="I29" s="168"/>
      <c r="J29" s="168"/>
      <c r="K29" s="168"/>
      <c r="L29" s="169"/>
      <c r="M29" s="244" t="str">
        <f>$P$20</f>
        <v>○○○○</v>
      </c>
      <c r="N29" s="246" t="s">
        <v>19</v>
      </c>
      <c r="O29" s="248" t="s">
        <v>18</v>
      </c>
      <c r="P29" s="167" t="s">
        <v>17</v>
      </c>
      <c r="Q29" s="168"/>
      <c r="R29" s="168"/>
      <c r="S29" s="168"/>
      <c r="T29" s="168"/>
      <c r="U29" s="168"/>
      <c r="V29" s="167" t="s">
        <v>17</v>
      </c>
      <c r="W29" s="168"/>
      <c r="X29" s="168"/>
      <c r="Y29" s="168"/>
      <c r="Z29" s="168"/>
      <c r="AA29" s="171"/>
      <c r="AB29" s="167" t="s">
        <v>17</v>
      </c>
      <c r="AC29" s="168"/>
      <c r="AD29" s="168"/>
      <c r="AE29" s="168"/>
      <c r="AF29" s="168"/>
      <c r="AG29" s="171"/>
      <c r="AH29" s="26"/>
    </row>
    <row r="30" spans="2:34" ht="27.75" customHeight="1" thickBot="1">
      <c r="B30" s="241"/>
      <c r="C30" s="242"/>
      <c r="D30" s="242"/>
      <c r="E30" s="242"/>
      <c r="F30" s="243"/>
      <c r="G30" s="188" t="str">
        <f>$P$15</f>
        <v>特養</v>
      </c>
      <c r="H30" s="189" t="str">
        <f>P16</f>
        <v>ショート</v>
      </c>
      <c r="I30" s="170" t="str">
        <f>P17</f>
        <v>介護専用型ケアハウス</v>
      </c>
      <c r="J30" s="190" t="str">
        <f>P18</f>
        <v>防災拠点型地域交流スペース</v>
      </c>
      <c r="K30" s="86" t="str">
        <f>$P$19</f>
        <v>都市型軽費老人ホーム</v>
      </c>
      <c r="L30" s="90" t="s">
        <v>16</v>
      </c>
      <c r="M30" s="245"/>
      <c r="N30" s="247"/>
      <c r="O30" s="249"/>
      <c r="P30" s="88" t="str">
        <f>G30</f>
        <v>特養</v>
      </c>
      <c r="Q30" s="87" t="str">
        <f>H30</f>
        <v>ショート</v>
      </c>
      <c r="R30" s="178" t="str">
        <f>I30</f>
        <v>介護専用型ケアハウス</v>
      </c>
      <c r="S30" s="86" t="str">
        <f>J30</f>
        <v>防災拠点型地域交流スペース</v>
      </c>
      <c r="T30" s="86" t="str">
        <f>$P$19</f>
        <v>都市型軽費老人ホーム</v>
      </c>
      <c r="U30" s="89" t="s">
        <v>16</v>
      </c>
      <c r="V30" s="88" t="str">
        <f>G30</f>
        <v>特養</v>
      </c>
      <c r="W30" s="173" t="str">
        <f>H30</f>
        <v>ショート</v>
      </c>
      <c r="X30" s="179" t="str">
        <f>I30</f>
        <v>介護専用型ケアハウス</v>
      </c>
      <c r="Y30" s="86" t="str">
        <f>J30</f>
        <v>防災拠点型地域交流スペース</v>
      </c>
      <c r="Z30" s="86" t="str">
        <f>$P$19</f>
        <v>都市型軽費老人ホーム</v>
      </c>
      <c r="AA30" s="85" t="s">
        <v>16</v>
      </c>
      <c r="AB30" s="88" t="str">
        <f>G30</f>
        <v>特養</v>
      </c>
      <c r="AC30" s="173" t="str">
        <f>H30</f>
        <v>ショート</v>
      </c>
      <c r="AD30" s="177" t="str">
        <f>I30</f>
        <v>介護専用型ケアハウス</v>
      </c>
      <c r="AE30" s="86" t="str">
        <f>J30</f>
        <v>防災拠点型地域交流スペース</v>
      </c>
      <c r="AF30" s="86" t="str">
        <f>$P$19</f>
        <v>都市型軽費老人ホーム</v>
      </c>
      <c r="AG30" s="85" t="s">
        <v>16</v>
      </c>
      <c r="AH30" s="26"/>
    </row>
    <row r="31" spans="2:34" ht="27.75" customHeight="1">
      <c r="B31" s="206" t="s">
        <v>15</v>
      </c>
      <c r="C31" s="207"/>
      <c r="D31" s="207"/>
      <c r="E31" s="208"/>
      <c r="F31" s="84" t="s">
        <v>14</v>
      </c>
      <c r="G31" s="80">
        <f>$R$15</f>
        <v>5000</v>
      </c>
      <c r="H31" s="79">
        <f>$R$16</f>
        <v>500</v>
      </c>
      <c r="I31" s="79">
        <f>$R$17</f>
        <v>1500</v>
      </c>
      <c r="J31" s="81">
        <f>$R$18</f>
        <v>400</v>
      </c>
      <c r="K31" s="79">
        <f>$R$19</f>
        <v>500</v>
      </c>
      <c r="L31" s="79">
        <f>SUM(G31:K31)</f>
        <v>7900</v>
      </c>
      <c r="M31" s="79">
        <f>$R$20</f>
        <v>0</v>
      </c>
      <c r="N31" s="83">
        <f>O31-M31-L31</f>
        <v>0</v>
      </c>
      <c r="O31" s="82">
        <f>$R$22</f>
        <v>7900</v>
      </c>
      <c r="P31" s="80">
        <f>$G$31</f>
        <v>5000</v>
      </c>
      <c r="Q31" s="79">
        <f>$H$31</f>
        <v>500</v>
      </c>
      <c r="R31" s="79">
        <f>$I$31</f>
        <v>1500</v>
      </c>
      <c r="S31" s="79">
        <f>$J$31</f>
        <v>400</v>
      </c>
      <c r="T31" s="81">
        <f>$K$31</f>
        <v>500</v>
      </c>
      <c r="U31" s="81">
        <f>SUM(P31:T31)</f>
        <v>7900</v>
      </c>
      <c r="V31" s="80">
        <f>$G$31</f>
        <v>5000</v>
      </c>
      <c r="W31" s="81">
        <f>$H$31</f>
        <v>500</v>
      </c>
      <c r="X31" s="175">
        <f>$I$31</f>
        <v>1500</v>
      </c>
      <c r="Y31" s="79">
        <f>$J$31</f>
        <v>400</v>
      </c>
      <c r="Z31" s="81">
        <f>$K$31</f>
        <v>500</v>
      </c>
      <c r="AA31" s="78">
        <f>SUM(V31:Z31)</f>
        <v>7900</v>
      </c>
      <c r="AB31" s="80">
        <f>$G$31</f>
        <v>5000</v>
      </c>
      <c r="AC31" s="81">
        <f>$H$31</f>
        <v>500</v>
      </c>
      <c r="AD31" s="175">
        <f>$I$31</f>
        <v>1500</v>
      </c>
      <c r="AE31" s="79">
        <f>$J$31</f>
        <v>400</v>
      </c>
      <c r="AF31" s="81">
        <f>$K$31</f>
        <v>500</v>
      </c>
      <c r="AG31" s="78">
        <f>SUM(AB31:AF31)</f>
        <v>7900</v>
      </c>
      <c r="AH31" s="26"/>
    </row>
    <row r="32" spans="2:34" s="15" customFormat="1" ht="27.75" customHeight="1" thickBot="1">
      <c r="B32" s="209"/>
      <c r="C32" s="210"/>
      <c r="D32" s="210"/>
      <c r="E32" s="211"/>
      <c r="F32" s="77" t="s">
        <v>13</v>
      </c>
      <c r="G32" s="76">
        <f>ROUND(G31/$O$31,10)</f>
        <v>0.63291139240000005</v>
      </c>
      <c r="H32" s="75">
        <f>ROUND(H31/$O$31,10)</f>
        <v>6.3291139199999999E-2</v>
      </c>
      <c r="I32" s="75">
        <f>ROUND(I31/$O$31,10)</f>
        <v>0.18987341769999999</v>
      </c>
      <c r="J32" s="191">
        <f>ROUND(J31/$O$31,10)</f>
        <v>5.0632911400000001E-2</v>
      </c>
      <c r="K32" s="74">
        <f>ROUND(K31/$O$31,10)</f>
        <v>6.3291139199999999E-2</v>
      </c>
      <c r="L32" s="74">
        <f>SUM(G32:K32)</f>
        <v>0.99999999989999999</v>
      </c>
      <c r="M32" s="74">
        <f>ROUND(M31/$O$31,10)</f>
        <v>0</v>
      </c>
      <c r="N32" s="73">
        <f>ROUND(N31/$O$31,10)</f>
        <v>0</v>
      </c>
      <c r="O32" s="72">
        <f>SUM(L32,M32:N32)</f>
        <v>0.99999999989999999</v>
      </c>
      <c r="P32" s="69">
        <f>$G$32</f>
        <v>0.63291139240000005</v>
      </c>
      <c r="Q32" s="69">
        <f>$H$32</f>
        <v>6.3291139199999999E-2</v>
      </c>
      <c r="R32" s="69">
        <f>$I$32</f>
        <v>0.18987341769999999</v>
      </c>
      <c r="S32" s="69">
        <f>$J$32</f>
        <v>5.0632911400000001E-2</v>
      </c>
      <c r="T32" s="71">
        <f>$K$32</f>
        <v>6.3291139199999999E-2</v>
      </c>
      <c r="U32" s="196">
        <f t="shared" ref="U32:U34" si="3">SUM(P32:T32)</f>
        <v>0.99999999989999999</v>
      </c>
      <c r="V32" s="70">
        <f>$G$32</f>
        <v>0.63291139240000005</v>
      </c>
      <c r="W32" s="71">
        <f>$H$32</f>
        <v>6.3291139199999999E-2</v>
      </c>
      <c r="X32" s="69">
        <f>$I$32</f>
        <v>0.18987341769999999</v>
      </c>
      <c r="Y32" s="69">
        <f>$J$32</f>
        <v>5.0632911400000001E-2</v>
      </c>
      <c r="Z32" s="71">
        <f>$K$32</f>
        <v>6.3291139199999999E-2</v>
      </c>
      <c r="AA32" s="197">
        <f t="shared" ref="AA32:AA34" si="4">SUM(V32:Z32)</f>
        <v>0.99999999989999999</v>
      </c>
      <c r="AB32" s="70">
        <f>$G$32</f>
        <v>0.63291139240000005</v>
      </c>
      <c r="AC32" s="71">
        <f>$H$32</f>
        <v>6.3291139199999999E-2</v>
      </c>
      <c r="AD32" s="69">
        <f>$I$32</f>
        <v>0.18987341769999999</v>
      </c>
      <c r="AE32" s="69">
        <f>$J$32</f>
        <v>5.0632911400000001E-2</v>
      </c>
      <c r="AF32" s="71">
        <f>$K$32</f>
        <v>6.3291139199999999E-2</v>
      </c>
      <c r="AG32" s="197">
        <f t="shared" ref="AG32:AG34" si="5">SUM(AB32:AF32)</f>
        <v>0.99999999989999999</v>
      </c>
      <c r="AH32" s="26"/>
    </row>
    <row r="33" spans="2:34" ht="27.75" customHeight="1">
      <c r="B33" s="212"/>
      <c r="C33" s="214" t="s">
        <v>12</v>
      </c>
      <c r="D33" s="215"/>
      <c r="E33" s="215"/>
      <c r="F33" s="216"/>
      <c r="G33" s="47">
        <f>ROUND($O33/$O$31*G$31,0)</f>
        <v>1971002921</v>
      </c>
      <c r="H33" s="46">
        <f>ROUND($O33/$O$31*H$31,0)</f>
        <v>197100292</v>
      </c>
      <c r="I33" s="46">
        <f>ROUND($O33/$O$31*I$31,0)</f>
        <v>591300876</v>
      </c>
      <c r="J33" s="48">
        <f>ROUND($O33/$O$31*J$31,0)</f>
        <v>157680234</v>
      </c>
      <c r="K33" s="46">
        <f>ROUND($O33/$O$31*K$31,0)</f>
        <v>197100292</v>
      </c>
      <c r="L33" s="46">
        <f>SUM(G33:K33)</f>
        <v>3114184615</v>
      </c>
      <c r="M33" s="46">
        <f>ROUND($O33/$O$31*M$31,0)</f>
        <v>0</v>
      </c>
      <c r="N33" s="50">
        <f>ROUND($O33/$O$31*N$31,0)</f>
        <v>0</v>
      </c>
      <c r="O33" s="49">
        <f>$J$12</f>
        <v>3114184615</v>
      </c>
      <c r="P33" s="46">
        <f>ROUND($G33*$U$28,0)</f>
        <v>98550146</v>
      </c>
      <c r="Q33" s="46">
        <f>ROUND($H33*$U$28,0)</f>
        <v>9855015</v>
      </c>
      <c r="R33" s="46">
        <f>ROUND($I33*$U$28,0)</f>
        <v>29565044</v>
      </c>
      <c r="S33" s="46">
        <f>ROUND($J33*$U$28,0)</f>
        <v>7884012</v>
      </c>
      <c r="T33" s="46">
        <f>ROUND($K33*$U$28,0)</f>
        <v>9855015</v>
      </c>
      <c r="U33" s="194">
        <f t="shared" si="3"/>
        <v>155709232</v>
      </c>
      <c r="V33" s="47">
        <f>ROUND($G33*$AA$28,0)</f>
        <v>1281151899</v>
      </c>
      <c r="W33" s="48">
        <f>ROUND($H33*$AA$28,0)</f>
        <v>128115190</v>
      </c>
      <c r="X33" s="46">
        <f>ROUND($I33*$AA$28,0)</f>
        <v>384345569</v>
      </c>
      <c r="Y33" s="46">
        <f>ROUND($J33*$AA$28,0)</f>
        <v>102492152</v>
      </c>
      <c r="Z33" s="46">
        <f>ROUND($K33*$AA$28,0)</f>
        <v>128115190</v>
      </c>
      <c r="AA33" s="192">
        <f t="shared" si="4"/>
        <v>2024220000</v>
      </c>
      <c r="AB33" s="47">
        <f>ROUND($G33*$AG$28,0)</f>
        <v>591300876</v>
      </c>
      <c r="AC33" s="48">
        <f>ROUND($H33*$AG$28,0)</f>
        <v>59130088</v>
      </c>
      <c r="AD33" s="46">
        <f>ROUND($I33*$AG$28,0)</f>
        <v>177390263</v>
      </c>
      <c r="AE33" s="201">
        <f>ROUND($J33*$AG$28,0)-2</f>
        <v>47304068</v>
      </c>
      <c r="AF33" s="46">
        <f>ROUND($K33*$AG$28,0)</f>
        <v>59130088</v>
      </c>
      <c r="AG33" s="192">
        <f t="shared" si="5"/>
        <v>934255383</v>
      </c>
      <c r="AH33" s="26"/>
    </row>
    <row r="34" spans="2:34" ht="27.75" customHeight="1" thickBot="1">
      <c r="B34" s="213"/>
      <c r="C34" s="217" t="s">
        <v>11</v>
      </c>
      <c r="D34" s="218"/>
      <c r="E34" s="218"/>
      <c r="F34" s="219"/>
      <c r="G34" s="41">
        <f>ROUND($O34/$O$31*G$31,0)</f>
        <v>164250244</v>
      </c>
      <c r="H34" s="40">
        <f>ROUND($O34/$O$31*H$31,0)</f>
        <v>16425024</v>
      </c>
      <c r="I34" s="40">
        <f>ROUND($O34/$O$31*I$31,0)</f>
        <v>49275073</v>
      </c>
      <c r="J34" s="199">
        <f>ROUND($O34/$O$31*J$31,0)+1</f>
        <v>13140020</v>
      </c>
      <c r="K34" s="40">
        <f>ROUND($O34/$O$31*K$31,0)</f>
        <v>16425024</v>
      </c>
      <c r="L34" s="40">
        <f>SUM(G34:K34)</f>
        <v>259515385</v>
      </c>
      <c r="M34" s="40">
        <f>ROUND($O34/$O$31*M$31,0)</f>
        <v>0</v>
      </c>
      <c r="N34" s="44">
        <f>ROUND($O34/$O$31*N$31,0)</f>
        <v>0</v>
      </c>
      <c r="O34" s="43">
        <f>$J$19</f>
        <v>259515385</v>
      </c>
      <c r="P34" s="40">
        <f>ROUND($G34*$U$28,0)</f>
        <v>8212512</v>
      </c>
      <c r="Q34" s="40">
        <f>ROUND($H34*$U$28,0)</f>
        <v>821251</v>
      </c>
      <c r="R34" s="40">
        <f>ROUND($I34*$U$28,0)</f>
        <v>2463754</v>
      </c>
      <c r="S34" s="40">
        <f>ROUND($J34*$U$28,0)</f>
        <v>657001</v>
      </c>
      <c r="T34" s="40">
        <f>ROUND($K34*$U$28,0)</f>
        <v>821251</v>
      </c>
      <c r="U34" s="195">
        <f t="shared" si="3"/>
        <v>12975769</v>
      </c>
      <c r="V34" s="41">
        <f>ROUND($G34*$AA$28,0)</f>
        <v>106762659</v>
      </c>
      <c r="W34" s="42">
        <f>ROUND($H34*$AA$28,0)</f>
        <v>10676266</v>
      </c>
      <c r="X34" s="40">
        <f>ROUND($I34*$AA$28,0)</f>
        <v>32028797</v>
      </c>
      <c r="Y34" s="40">
        <f>ROUND($J34*$AA$28,0)</f>
        <v>8541013</v>
      </c>
      <c r="Z34" s="40">
        <f>ROUND($K34*$AA$28,0)</f>
        <v>10676266</v>
      </c>
      <c r="AA34" s="193">
        <f t="shared" si="4"/>
        <v>168685001</v>
      </c>
      <c r="AB34" s="41">
        <f>ROUND($G34*$AG$28,0)</f>
        <v>49275073</v>
      </c>
      <c r="AC34" s="42">
        <f>ROUND($H34*$AG$28,0)</f>
        <v>4927507</v>
      </c>
      <c r="AD34" s="40">
        <f>ROUND($I34*$AG$28,0)</f>
        <v>14782522</v>
      </c>
      <c r="AE34" s="40">
        <f>ROUND($J34*$AG$28,0)</f>
        <v>3942006</v>
      </c>
      <c r="AF34" s="40">
        <f>ROUND($K34*$AG$28,0)</f>
        <v>4927507</v>
      </c>
      <c r="AG34" s="193">
        <f t="shared" si="5"/>
        <v>77854615</v>
      </c>
      <c r="AH34" s="26"/>
    </row>
    <row r="35" spans="2:34" ht="27.75" customHeight="1" thickBot="1">
      <c r="B35" s="220" t="s">
        <v>6</v>
      </c>
      <c r="C35" s="221"/>
      <c r="D35" s="221"/>
      <c r="E35" s="221"/>
      <c r="F35" s="222"/>
      <c r="G35" s="38">
        <f t="shared" ref="G35:N35" si="6">SUM(G33:G34)</f>
        <v>2135253165</v>
      </c>
      <c r="H35" s="36">
        <f t="shared" si="6"/>
        <v>213525316</v>
      </c>
      <c r="I35" s="36">
        <f t="shared" si="6"/>
        <v>640575949</v>
      </c>
      <c r="J35" s="37">
        <f t="shared" si="6"/>
        <v>170820254</v>
      </c>
      <c r="K35" s="36">
        <f>SUM(K33:K34)</f>
        <v>213525316</v>
      </c>
      <c r="L35" s="36">
        <f t="shared" si="6"/>
        <v>3373700000</v>
      </c>
      <c r="M35" s="36">
        <f t="shared" si="6"/>
        <v>0</v>
      </c>
      <c r="N35" s="35">
        <f t="shared" si="6"/>
        <v>0</v>
      </c>
      <c r="O35" s="34">
        <f>O33+O34</f>
        <v>3373700000</v>
      </c>
      <c r="P35" s="32">
        <f t="shared" ref="P35:Y35" si="7">SUM(P33:P34)</f>
        <v>106762658</v>
      </c>
      <c r="Q35" s="31">
        <f t="shared" si="7"/>
        <v>10676266</v>
      </c>
      <c r="R35" s="36">
        <f t="shared" si="7"/>
        <v>32028798</v>
      </c>
      <c r="S35" s="30">
        <f t="shared" si="7"/>
        <v>8541013</v>
      </c>
      <c r="T35" s="30">
        <f>SUM(T33:T34)</f>
        <v>10676266</v>
      </c>
      <c r="U35" s="33">
        <f>SUM(U33:U34)</f>
        <v>168685001</v>
      </c>
      <c r="V35" s="68">
        <f t="shared" si="7"/>
        <v>1387914558</v>
      </c>
      <c r="W35" s="67">
        <f t="shared" si="7"/>
        <v>138791456</v>
      </c>
      <c r="X35" s="174">
        <f t="shared" si="7"/>
        <v>416374366</v>
      </c>
      <c r="Y35" s="66">
        <f t="shared" si="7"/>
        <v>111033165</v>
      </c>
      <c r="Z35" s="30">
        <f>SUM(Z33:Z34)</f>
        <v>138791456</v>
      </c>
      <c r="AA35" s="65">
        <f>SUM(AA33:AA34)</f>
        <v>2192905001</v>
      </c>
      <c r="AB35" s="68">
        <f t="shared" ref="AB35:AE35" si="8">SUM(AB33:AB34)</f>
        <v>640575949</v>
      </c>
      <c r="AC35" s="67">
        <f t="shared" si="8"/>
        <v>64057595</v>
      </c>
      <c r="AD35" s="174">
        <f t="shared" si="8"/>
        <v>192172785</v>
      </c>
      <c r="AE35" s="66">
        <f t="shared" si="8"/>
        <v>51246074</v>
      </c>
      <c r="AF35" s="30">
        <f>SUM(AF33:AF34)</f>
        <v>64057595</v>
      </c>
      <c r="AG35" s="65">
        <f>SUM(AG33:AG34)</f>
        <v>1012109998</v>
      </c>
      <c r="AH35" s="26"/>
    </row>
    <row r="36" spans="2:34" ht="27.75" customHeight="1">
      <c r="B36" s="63"/>
      <c r="C36" s="62"/>
      <c r="D36" s="62"/>
      <c r="E36" s="62"/>
      <c r="F36" s="62"/>
      <c r="G36" s="205" t="s">
        <v>5</v>
      </c>
      <c r="H36" s="205"/>
      <c r="I36" s="205"/>
      <c r="J36" s="205"/>
      <c r="K36" s="223"/>
      <c r="L36" s="205"/>
      <c r="M36" s="205"/>
      <c r="N36" s="21"/>
      <c r="O36" s="21"/>
      <c r="P36" s="21"/>
      <c r="Q36" s="21"/>
      <c r="R36" s="21"/>
      <c r="S36" s="64"/>
      <c r="T36" s="21"/>
      <c r="U36" s="21"/>
      <c r="V36" s="21"/>
      <c r="W36" s="21"/>
      <c r="X36" s="21"/>
      <c r="Y36" s="21"/>
      <c r="Z36" s="21"/>
      <c r="AA36" s="21"/>
      <c r="AB36" s="21"/>
      <c r="AC36" s="21"/>
      <c r="AD36" s="21"/>
      <c r="AE36" s="102"/>
      <c r="AF36" s="15"/>
      <c r="AG36" s="15"/>
      <c r="AH36" s="26"/>
    </row>
    <row r="37" spans="2:34" ht="27.75" customHeight="1">
      <c r="B37" s="63"/>
      <c r="C37" s="62"/>
      <c r="D37" s="62"/>
      <c r="E37" s="62"/>
      <c r="F37" s="62"/>
      <c r="G37" s="21"/>
      <c r="H37" s="21"/>
      <c r="I37" s="21"/>
      <c r="J37" s="21"/>
      <c r="K37" s="21"/>
      <c r="L37" s="21"/>
      <c r="M37" s="21"/>
      <c r="N37" s="21"/>
      <c r="O37" s="21"/>
      <c r="P37" s="21"/>
      <c r="Q37" s="21"/>
      <c r="R37" s="21"/>
      <c r="S37" s="21"/>
      <c r="T37" s="21"/>
      <c r="U37" s="21"/>
      <c r="V37" s="21"/>
      <c r="W37" s="21"/>
      <c r="X37" s="21"/>
      <c r="Y37" s="21"/>
      <c r="Z37" s="21"/>
      <c r="AA37" s="21"/>
      <c r="AB37" s="21"/>
      <c r="AC37" s="21"/>
      <c r="AD37" s="21"/>
      <c r="AE37" s="15"/>
      <c r="AF37" s="15"/>
      <c r="AG37" s="15"/>
      <c r="AH37" s="26"/>
    </row>
    <row r="38" spans="2:34" ht="27.75" customHeight="1" thickBot="1">
      <c r="B38" s="61"/>
      <c r="C38" s="60"/>
      <c r="D38" s="60"/>
      <c r="E38" s="60"/>
      <c r="F38" s="60"/>
      <c r="G38" s="21"/>
      <c r="H38" s="21"/>
      <c r="I38" s="21"/>
      <c r="J38" s="21"/>
      <c r="K38" s="21"/>
      <c r="L38" s="21"/>
      <c r="M38" s="21"/>
      <c r="N38" s="21"/>
      <c r="O38" s="21"/>
      <c r="P38" s="21"/>
      <c r="Q38" s="21"/>
      <c r="R38" s="21"/>
      <c r="S38" s="21"/>
      <c r="T38" s="21"/>
      <c r="U38" s="21"/>
      <c r="V38" s="21"/>
      <c r="W38" s="21"/>
      <c r="X38" s="21"/>
      <c r="Y38" s="21"/>
      <c r="Z38" s="21"/>
      <c r="AA38" s="21"/>
      <c r="AB38" s="21"/>
      <c r="AC38" s="21"/>
      <c r="AD38" s="21"/>
      <c r="AE38" s="15"/>
      <c r="AF38" s="15"/>
      <c r="AG38" s="15"/>
      <c r="AH38" s="26"/>
    </row>
    <row r="39" spans="2:34" ht="27.75" customHeight="1" thickBot="1">
      <c r="B39" s="224" t="s">
        <v>10</v>
      </c>
      <c r="C39" s="225"/>
      <c r="D39" s="225"/>
      <c r="E39" s="225"/>
      <c r="F39" s="226"/>
      <c r="G39" s="59" t="s">
        <v>9</v>
      </c>
      <c r="H39" s="57"/>
      <c r="I39" s="57"/>
      <c r="J39" s="57"/>
      <c r="K39" s="58"/>
      <c r="L39" s="57"/>
      <c r="M39" s="57"/>
      <c r="N39" s="57"/>
      <c r="O39" s="56"/>
      <c r="P39" s="53"/>
      <c r="Q39" s="53"/>
      <c r="R39" s="53"/>
      <c r="S39" s="52"/>
      <c r="T39" s="52" t="str">
        <f>T28</f>
        <v>1年目</v>
      </c>
      <c r="U39" s="55">
        <f>$Q$6</f>
        <v>0.05</v>
      </c>
      <c r="V39" s="54"/>
      <c r="W39" s="53"/>
      <c r="X39" s="53"/>
      <c r="Y39" s="52"/>
      <c r="Z39" s="52" t="str">
        <f>Z28</f>
        <v>2年目</v>
      </c>
      <c r="AA39" s="51">
        <f>$Q$7</f>
        <v>0.65</v>
      </c>
      <c r="AB39" s="54"/>
      <c r="AC39" s="53"/>
      <c r="AD39" s="53"/>
      <c r="AE39" s="52"/>
      <c r="AF39" s="52" t="str">
        <f>AF28</f>
        <v>3年目</v>
      </c>
      <c r="AG39" s="51">
        <f>$Q$8</f>
        <v>0.3</v>
      </c>
      <c r="AH39" s="26"/>
    </row>
    <row r="40" spans="2:34" ht="27.75" customHeight="1">
      <c r="B40" s="227"/>
      <c r="C40" s="229" t="s">
        <v>8</v>
      </c>
      <c r="D40" s="229"/>
      <c r="E40" s="229"/>
      <c r="F40" s="230"/>
      <c r="G40" s="47">
        <f t="shared" ref="G40:K41" si="9">ROUND($O40/$O$31*G$31,0)</f>
        <v>48101266</v>
      </c>
      <c r="H40" s="46">
        <f t="shared" si="9"/>
        <v>4810127</v>
      </c>
      <c r="I40" s="48">
        <f t="shared" si="9"/>
        <v>14430380</v>
      </c>
      <c r="J40" s="46">
        <f t="shared" si="9"/>
        <v>3848101</v>
      </c>
      <c r="K40" s="46">
        <f t="shared" si="9"/>
        <v>4810127</v>
      </c>
      <c r="L40" s="46">
        <f>SUM(G40:K40)</f>
        <v>76000001</v>
      </c>
      <c r="M40" s="46">
        <f>ROUND($O40/$O$31*M$31,0)</f>
        <v>0</v>
      </c>
      <c r="N40" s="50">
        <f>ROUND($O40/$O$31*N$31,0)</f>
        <v>0</v>
      </c>
      <c r="O40" s="49">
        <f>V18</f>
        <v>76000000</v>
      </c>
      <c r="P40" s="46">
        <f>ROUND($G40*$U$28,0)</f>
        <v>2405063</v>
      </c>
      <c r="Q40" s="48">
        <f>ROUND($H40*$U$28,0)</f>
        <v>240506</v>
      </c>
      <c r="R40" s="46">
        <f>ROUND($I40*$U$28,0)</f>
        <v>721519</v>
      </c>
      <c r="S40" s="46">
        <f>ROUND($J40*$U$28,0)</f>
        <v>192405</v>
      </c>
      <c r="T40" s="46">
        <f>ROUND($K40*$U$28,0)</f>
        <v>240506</v>
      </c>
      <c r="U40" s="48">
        <f>SUM(P40:T40)</f>
        <v>3799999</v>
      </c>
      <c r="V40" s="47">
        <f>ROUND($G40*$AA$28,0)</f>
        <v>31265823</v>
      </c>
      <c r="W40" s="48">
        <f>ROUND($H40*$AA$28,0)</f>
        <v>3126583</v>
      </c>
      <c r="X40" s="46">
        <f>ROUND($I40*$AA$28,0)</f>
        <v>9379747</v>
      </c>
      <c r="Y40" s="46">
        <f>ROUND($J40*$AA$28,0)</f>
        <v>2501266</v>
      </c>
      <c r="Z40" s="46">
        <f>ROUND($K40*$AA$28,0)</f>
        <v>3126583</v>
      </c>
      <c r="AA40" s="45">
        <f>SUM(V40:Z40)</f>
        <v>49400002</v>
      </c>
      <c r="AB40" s="47">
        <f>ROUND($G40*$AG$28,0)</f>
        <v>14430380</v>
      </c>
      <c r="AC40" s="48">
        <f>ROUND($H40*$AG$28,0)</f>
        <v>1443038</v>
      </c>
      <c r="AD40" s="46">
        <f>ROUND($I40*$AG$28,0)</f>
        <v>4329114</v>
      </c>
      <c r="AE40" s="201">
        <f>ROUND($J40*$AG$28,0)-1</f>
        <v>1154429</v>
      </c>
      <c r="AF40" s="46">
        <f>ROUND($K40*$AG$28,0)</f>
        <v>1443038</v>
      </c>
      <c r="AG40" s="45">
        <f>SUM(AB40:AF40)</f>
        <v>22799999</v>
      </c>
      <c r="AH40" s="26"/>
    </row>
    <row r="41" spans="2:34" s="19" customFormat="1" ht="27.75" customHeight="1" thickBot="1">
      <c r="B41" s="228"/>
      <c r="C41" s="231" t="s">
        <v>7</v>
      </c>
      <c r="D41" s="231"/>
      <c r="E41" s="231"/>
      <c r="F41" s="232"/>
      <c r="G41" s="41">
        <f t="shared" si="9"/>
        <v>52531646</v>
      </c>
      <c r="H41" s="40">
        <f t="shared" si="9"/>
        <v>5253165</v>
      </c>
      <c r="I41" s="42">
        <f t="shared" si="9"/>
        <v>15759494</v>
      </c>
      <c r="J41" s="40">
        <f t="shared" si="9"/>
        <v>4202532</v>
      </c>
      <c r="K41" s="40">
        <f t="shared" si="9"/>
        <v>5253165</v>
      </c>
      <c r="L41" s="40">
        <f>SUM(G41:K41)</f>
        <v>83000002</v>
      </c>
      <c r="M41" s="40">
        <f>ROUND($O41/$O$31*M$31,0)</f>
        <v>0</v>
      </c>
      <c r="N41" s="44">
        <f>ROUND($O41/$O$31*N$31,0)</f>
        <v>0</v>
      </c>
      <c r="O41" s="43">
        <f>V19</f>
        <v>83000000</v>
      </c>
      <c r="P41" s="40">
        <f>ROUND($G41*$U$28,0)</f>
        <v>2626582</v>
      </c>
      <c r="Q41" s="42">
        <f>ROUND($H41*$U$28,0)</f>
        <v>262658</v>
      </c>
      <c r="R41" s="40">
        <f>ROUND($I41*$U$28,0)</f>
        <v>787975</v>
      </c>
      <c r="S41" s="40">
        <f>ROUND($J41*$U$28,0)</f>
        <v>210127</v>
      </c>
      <c r="T41" s="40">
        <f>ROUND($K41*$U$28,0)</f>
        <v>262658</v>
      </c>
      <c r="U41" s="42">
        <f>SUM(P41:T41)</f>
        <v>4150000</v>
      </c>
      <c r="V41" s="41">
        <f>ROUND($G41*$AA$28,0)</f>
        <v>34145570</v>
      </c>
      <c r="W41" s="42">
        <f>ROUND($H41*$AA$28,0)</f>
        <v>3414557</v>
      </c>
      <c r="X41" s="40">
        <f>ROUND($I41*$AA$28,0)</f>
        <v>10243671</v>
      </c>
      <c r="Y41" s="40">
        <f>ROUND($J41*$AA$28,0)</f>
        <v>2731646</v>
      </c>
      <c r="Z41" s="40">
        <f>ROUND($K41*$AA$28,0)</f>
        <v>3414557</v>
      </c>
      <c r="AA41" s="39">
        <f>SUM(V41:Z41)</f>
        <v>53950001</v>
      </c>
      <c r="AB41" s="41">
        <f>ROUND($G41*$AG$28,0)</f>
        <v>15759494</v>
      </c>
      <c r="AC41" s="42">
        <f>ROUND($H41*$AG$28,0)</f>
        <v>1575950</v>
      </c>
      <c r="AD41" s="40">
        <f>ROUND($I41*$AG$28,0)</f>
        <v>4727848</v>
      </c>
      <c r="AE41" s="200">
        <f>ROUND($J41*$AG$28,0)-3</f>
        <v>1260757</v>
      </c>
      <c r="AF41" s="40">
        <f>ROUND($K41*$AG$28,0)</f>
        <v>1575950</v>
      </c>
      <c r="AG41" s="39">
        <f>SUM(AB41:AF41)</f>
        <v>24899999</v>
      </c>
      <c r="AH41" s="20"/>
    </row>
    <row r="42" spans="2:34" ht="27.75" customHeight="1" thickBot="1">
      <c r="B42" s="220" t="s">
        <v>6</v>
      </c>
      <c r="C42" s="221"/>
      <c r="D42" s="221"/>
      <c r="E42" s="221"/>
      <c r="F42" s="222"/>
      <c r="G42" s="38">
        <f t="shared" ref="G42:N42" si="10">SUM(G40:G41)</f>
        <v>100632912</v>
      </c>
      <c r="H42" s="36">
        <f t="shared" si="10"/>
        <v>10063292</v>
      </c>
      <c r="I42" s="37">
        <f t="shared" si="10"/>
        <v>30189874</v>
      </c>
      <c r="J42" s="176">
        <f t="shared" si="10"/>
        <v>8050633</v>
      </c>
      <c r="K42" s="176">
        <f t="shared" si="10"/>
        <v>10063292</v>
      </c>
      <c r="L42" s="36">
        <f>SUM(L40:L41)</f>
        <v>159000003</v>
      </c>
      <c r="M42" s="36">
        <f t="shared" si="10"/>
        <v>0</v>
      </c>
      <c r="N42" s="35">
        <f t="shared" si="10"/>
        <v>0</v>
      </c>
      <c r="O42" s="34">
        <f>O40+O41</f>
        <v>159000000</v>
      </c>
      <c r="P42" s="32">
        <f t="shared" ref="P42:Z42" si="11">SUM(P40:P41)</f>
        <v>5031645</v>
      </c>
      <c r="Q42" s="31">
        <f t="shared" si="11"/>
        <v>503164</v>
      </c>
      <c r="R42" s="36">
        <f t="shared" si="11"/>
        <v>1509494</v>
      </c>
      <c r="S42" s="198">
        <f t="shared" si="11"/>
        <v>402532</v>
      </c>
      <c r="T42" s="30">
        <f t="shared" si="11"/>
        <v>503164</v>
      </c>
      <c r="U42" s="33">
        <f>SUM(U40:U41)</f>
        <v>7949999</v>
      </c>
      <c r="V42" s="32">
        <f t="shared" si="11"/>
        <v>65411393</v>
      </c>
      <c r="W42" s="31">
        <f t="shared" si="11"/>
        <v>6541140</v>
      </c>
      <c r="X42" s="36">
        <f t="shared" si="11"/>
        <v>19623418</v>
      </c>
      <c r="Y42" s="198">
        <f t="shared" si="11"/>
        <v>5232912</v>
      </c>
      <c r="Z42" s="30">
        <f t="shared" si="11"/>
        <v>6541140</v>
      </c>
      <c r="AA42" s="29">
        <f>SUM(AA40:AA41)</f>
        <v>103350003</v>
      </c>
      <c r="AB42" s="32">
        <f t="shared" ref="AB42:AF42" si="12">SUM(AB40:AB41)</f>
        <v>30189874</v>
      </c>
      <c r="AC42" s="31">
        <f t="shared" si="12"/>
        <v>3018988</v>
      </c>
      <c r="AD42" s="36">
        <f t="shared" si="12"/>
        <v>9056962</v>
      </c>
      <c r="AE42" s="198">
        <f t="shared" si="12"/>
        <v>2415186</v>
      </c>
      <c r="AF42" s="30">
        <f t="shared" si="12"/>
        <v>3018988</v>
      </c>
      <c r="AG42" s="29">
        <f>SUM(AG40:AG41)</f>
        <v>47699998</v>
      </c>
      <c r="AH42" s="26"/>
    </row>
    <row r="43" spans="2:34" ht="27.75" customHeight="1">
      <c r="B43" s="28"/>
      <c r="C43" s="27"/>
      <c r="D43" s="27"/>
      <c r="E43" s="27"/>
      <c r="F43" s="27"/>
      <c r="G43" s="205" t="s">
        <v>5</v>
      </c>
      <c r="H43" s="205"/>
      <c r="I43" s="205"/>
      <c r="J43" s="205"/>
      <c r="K43" s="205"/>
      <c r="L43" s="205"/>
      <c r="M43" s="205"/>
      <c r="N43" s="21"/>
      <c r="O43" s="21"/>
      <c r="P43" s="21"/>
      <c r="Q43" s="21"/>
      <c r="R43" s="21"/>
      <c r="S43" s="21"/>
      <c r="T43" s="21"/>
      <c r="U43" s="21"/>
      <c r="V43" s="21"/>
      <c r="W43" s="21"/>
      <c r="X43" s="21"/>
      <c r="Z43" s="21"/>
      <c r="AA43" s="21"/>
      <c r="AB43" s="21"/>
      <c r="AC43" s="21"/>
      <c r="AE43" s="15"/>
      <c r="AF43" s="15"/>
      <c r="AG43" s="15"/>
      <c r="AH43" s="26"/>
    </row>
    <row r="44" spans="2:34" s="19" customFormat="1" ht="27.75" customHeight="1">
      <c r="B44" s="25"/>
      <c r="C44" s="24"/>
      <c r="D44" s="24"/>
      <c r="E44" s="24"/>
      <c r="F44" s="24"/>
      <c r="G44" s="21"/>
      <c r="H44" s="21"/>
      <c r="M44" s="21"/>
      <c r="N44" s="21"/>
      <c r="R44" s="23"/>
      <c r="S44" s="22"/>
      <c r="T44" s="203" t="s">
        <v>4</v>
      </c>
      <c r="U44" s="203"/>
      <c r="X44" s="21"/>
      <c r="Y44" s="21"/>
      <c r="Z44" s="203" t="s">
        <v>3</v>
      </c>
      <c r="AA44" s="203"/>
      <c r="AD44" s="21"/>
      <c r="AE44" s="21"/>
      <c r="AF44" s="203" t="s">
        <v>60</v>
      </c>
      <c r="AG44" s="203"/>
      <c r="AH44" s="20"/>
    </row>
    <row r="45" spans="2:34" ht="23.25" customHeight="1">
      <c r="B45" s="18"/>
      <c r="C45" s="15"/>
      <c r="D45" s="15"/>
      <c r="E45" s="15"/>
      <c r="F45" s="15"/>
      <c r="G45" s="15"/>
      <c r="H45" s="15"/>
      <c r="M45" s="15"/>
      <c r="N45" s="15"/>
      <c r="R45" s="204" t="s">
        <v>2</v>
      </c>
      <c r="S45" s="204"/>
      <c r="T45" s="17" t="s">
        <v>1</v>
      </c>
      <c r="U45" s="16" t="s">
        <v>0</v>
      </c>
      <c r="X45" s="204" t="s">
        <v>2</v>
      </c>
      <c r="Y45" s="204"/>
      <c r="Z45" s="17" t="s">
        <v>1</v>
      </c>
      <c r="AA45" s="16" t="s">
        <v>0</v>
      </c>
      <c r="AD45" s="204" t="s">
        <v>2</v>
      </c>
      <c r="AE45" s="204"/>
      <c r="AF45" s="17" t="s">
        <v>1</v>
      </c>
      <c r="AG45" s="16" t="s">
        <v>0</v>
      </c>
      <c r="AH45" s="26"/>
    </row>
    <row r="46" spans="2:34" s="5" customFormat="1" ht="23.25" customHeight="1">
      <c r="B46" s="14"/>
      <c r="C46" s="10"/>
      <c r="D46" s="10"/>
      <c r="E46" s="10"/>
      <c r="F46" s="10"/>
      <c r="G46" s="13"/>
      <c r="H46" s="10"/>
      <c r="M46" s="10"/>
      <c r="N46" s="10"/>
      <c r="R46" s="204"/>
      <c r="S46" s="204"/>
      <c r="T46" s="12">
        <f>IF(U33*0.026&gt;U40,U40,ROUNDDOWN(U33*0.026,0))</f>
        <v>3799999</v>
      </c>
      <c r="U46" s="11">
        <f>ROUNDDOWN(U33*0.026,0)</f>
        <v>4048440</v>
      </c>
      <c r="X46" s="204"/>
      <c r="Y46" s="204"/>
      <c r="Z46" s="202">
        <f>IF(AA33*0.026&gt;AA40,AA40,ROUNDDOWN(AA33*0.026,0))</f>
        <v>49400002</v>
      </c>
      <c r="AA46" s="11">
        <f>ROUNDDOWN(AA33*0.026,0)</f>
        <v>52629720</v>
      </c>
      <c r="AD46" s="204"/>
      <c r="AE46" s="204"/>
      <c r="AF46" s="202">
        <f>IF(AG33*0.026&gt;AG40,AG40,ROUNDDOWN(AG33*0.026,0))</f>
        <v>22799999</v>
      </c>
      <c r="AG46" s="11">
        <f>ROUNDDOWN(AG33*0.026,0)</f>
        <v>24290639</v>
      </c>
      <c r="AH46" s="148"/>
    </row>
    <row r="47" spans="2:34" s="5" customFormat="1" ht="23.25" customHeight="1" thickBot="1">
      <c r="B47" s="8"/>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108"/>
    </row>
    <row r="48" spans="2:34" s="5" customFormat="1" ht="23.25" customHeight="1"/>
    <row r="51" spans="26:32" ht="23.25" customHeight="1">
      <c r="Z51" s="4"/>
      <c r="AA51" s="4"/>
      <c r="AF51" s="3"/>
    </row>
  </sheetData>
  <mergeCells count="59">
    <mergeCell ref="T13:Y13"/>
    <mergeCell ref="D14:F14"/>
    <mergeCell ref="C9:C12"/>
    <mergeCell ref="D9:F9"/>
    <mergeCell ref="D10:F10"/>
    <mergeCell ref="D11:F11"/>
    <mergeCell ref="D12:F12"/>
    <mergeCell ref="T14:X17"/>
    <mergeCell ref="D15:F15"/>
    <mergeCell ref="P15:Q15"/>
    <mergeCell ref="D16:F16"/>
    <mergeCell ref="P16:Q16"/>
    <mergeCell ref="P17:Q17"/>
    <mergeCell ref="W3:Y3"/>
    <mergeCell ref="C5:K6"/>
    <mergeCell ref="C7:F8"/>
    <mergeCell ref="I7:I8"/>
    <mergeCell ref="J7:J8"/>
    <mergeCell ref="K7:K8"/>
    <mergeCell ref="AB23:AC23"/>
    <mergeCell ref="P18:Q18"/>
    <mergeCell ref="T18:U18"/>
    <mergeCell ref="V18:W18"/>
    <mergeCell ref="D19:F19"/>
    <mergeCell ref="P19:Q19"/>
    <mergeCell ref="T19:U19"/>
    <mergeCell ref="V19:W19"/>
    <mergeCell ref="C20:F20"/>
    <mergeCell ref="P20:Q20"/>
    <mergeCell ref="P21:Q21"/>
    <mergeCell ref="P22:Q22"/>
    <mergeCell ref="AB22:AC22"/>
    <mergeCell ref="C13:C19"/>
    <mergeCell ref="D13:F13"/>
    <mergeCell ref="D18:F18"/>
    <mergeCell ref="C26:O27"/>
    <mergeCell ref="B28:F28"/>
    <mergeCell ref="B29:F30"/>
    <mergeCell ref="M29:M30"/>
    <mergeCell ref="N29:N30"/>
    <mergeCell ref="O29:O30"/>
    <mergeCell ref="G43:M43"/>
    <mergeCell ref="B31:E32"/>
    <mergeCell ref="B33:B34"/>
    <mergeCell ref="C33:F33"/>
    <mergeCell ref="C34:F34"/>
    <mergeCell ref="B35:F35"/>
    <mergeCell ref="G36:M36"/>
    <mergeCell ref="B39:F39"/>
    <mergeCell ref="B40:B41"/>
    <mergeCell ref="C40:F40"/>
    <mergeCell ref="C41:F41"/>
    <mergeCell ref="B42:F42"/>
    <mergeCell ref="T44:U44"/>
    <mergeCell ref="Z44:AA44"/>
    <mergeCell ref="AF44:AG44"/>
    <mergeCell ref="R45:S46"/>
    <mergeCell ref="X45:Y46"/>
    <mergeCell ref="AD45:AE46"/>
  </mergeCells>
  <phoneticPr fontId="3"/>
  <pageMargins left="0.78740157480314965" right="0.19685039370078741" top="0.98425196850393704" bottom="0.39370078740157483" header="0.51181102362204722" footer="0.19685039370078741"/>
  <pageSetup paperSize="8" scale="55" fitToHeight="0" orientation="landscape" cellComments="asDisplayed" r:id="rId1"/>
  <headerFooter alignWithMargins="0">
    <oddHeader>&amp;L&amp;18【様式２５】</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工事費費目別内訳、面積・事業費按分表等</vt:lpstr>
      <vt:lpstr>工事費費目別内訳、面積・事業費按分表等 (記載例)</vt:lpstr>
      <vt:lpstr>'工事費費目別内訳、面積・事業費按分表等'!Print_Area</vt:lpstr>
      <vt:lpstr>'工事費費目別内訳、面積・事業費按分表等 (記載例)'!Print_Area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江東区</cp:lastModifiedBy>
  <cp:lastPrinted>2022-01-05T06:12:12Z</cp:lastPrinted>
  <dcterms:created xsi:type="dcterms:W3CDTF">2016-02-01T10:12:57Z</dcterms:created>
  <dcterms:modified xsi:type="dcterms:W3CDTF">2022-04-20T09:52:50Z</dcterms:modified>
</cp:coreProperties>
</file>