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tgnassv02\bumon\課共有\長寿応援課\(03)施設支援係\施設係共有フォルダー\平成18年度整備関係ファイル\施設整備担当用2（特養・ＧＨ・有料老人ホーム等）\グループホーム・ケアハウス\⑤塩浜2丁目\02 公募要項・選定基準\01_公募要項\様式\作成済み\02提案関係\"/>
    </mc:Choice>
  </mc:AlternateContent>
  <xr:revisionPtr revIDLastSave="0" documentId="13_ncr:1_{4D89D5F6-ED11-492F-ABED-C7E93121F817}" xr6:coauthVersionLast="47" xr6:coauthVersionMax="47" xr10:uidLastSave="{00000000-0000-0000-0000-000000000000}"/>
  <bookViews>
    <workbookView xWindow="735" yWindow="735" windowWidth="22350" windowHeight="12945" xr2:uid="{00000000-000D-0000-FFFF-FFFF00000000}"/>
  </bookViews>
  <sheets>
    <sheet name="按分表" sheetId="11" r:id="rId1"/>
    <sheet name="内訳（施設１）" sheetId="14" r:id="rId2"/>
    <sheet name="内訳（施設２）" sheetId="15" r:id="rId3"/>
    <sheet name="内訳（施設３）" sheetId="16" r:id="rId4"/>
    <sheet name="内訳（施設４）" sheetId="17" r:id="rId5"/>
    <sheet name="内訳（施設５）" sheetId="18" r:id="rId6"/>
    <sheet name="内訳（施設６）" sheetId="19" r:id="rId7"/>
    <sheet name="内訳（全体）" sheetId="20" r:id="rId8"/>
  </sheets>
  <definedNames>
    <definedName name="_xlnm.Print_Area" localSheetId="0">按分表!$A$1:$L$37</definedName>
    <definedName name="_xlnm.Print_Area" localSheetId="1">'内訳（施設１）'!$A$1:$I$29</definedName>
    <definedName name="_xlnm.Print_Area" localSheetId="2">'内訳（施設２）'!$A$1:$I$29</definedName>
    <definedName name="_xlnm.Print_Area" localSheetId="3">'内訳（施設３）'!$A$1:$I$29</definedName>
    <definedName name="_xlnm.Print_Area" localSheetId="4">'内訳（施設４）'!$A$1:$I$29</definedName>
    <definedName name="_xlnm.Print_Area" localSheetId="5">'内訳（施設５）'!$A$1:$I$29</definedName>
    <definedName name="_xlnm.Print_Area" localSheetId="6">'内訳（施設６）'!$A$1:$I$29</definedName>
    <definedName name="_xlnm.Print_Area" localSheetId="7">'内訳（全体）'!$A$1:$I$29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0" l="1"/>
  <c r="F19" i="20"/>
  <c r="F16" i="20"/>
  <c r="D10" i="20"/>
  <c r="D11" i="20"/>
  <c r="D12" i="20"/>
  <c r="D13" i="20"/>
  <c r="D14" i="20"/>
  <c r="D15" i="20"/>
  <c r="D16" i="20"/>
  <c r="D9" i="20"/>
  <c r="I25" i="20"/>
  <c r="C16" i="20"/>
  <c r="C15" i="20"/>
  <c r="C14" i="20"/>
  <c r="C13" i="20"/>
  <c r="C12" i="20"/>
  <c r="C11" i="20"/>
  <c r="C10" i="20"/>
  <c r="C9" i="20"/>
  <c r="G7" i="20"/>
  <c r="E7" i="20"/>
  <c r="D19" i="20" l="1"/>
  <c r="I19" i="20" s="1"/>
  <c r="G7" i="19"/>
  <c r="E7" i="19"/>
  <c r="G7" i="18"/>
  <c r="E7" i="18"/>
  <c r="G7" i="17"/>
  <c r="E7" i="17"/>
  <c r="G7" i="16"/>
  <c r="E7" i="16"/>
  <c r="H2" i="19"/>
  <c r="H2" i="18"/>
  <c r="H2" i="17"/>
  <c r="H2" i="16"/>
  <c r="H2" i="15"/>
  <c r="G7" i="15"/>
  <c r="E7" i="15"/>
  <c r="G7" i="14"/>
  <c r="E7" i="14"/>
  <c r="F26" i="19"/>
  <c r="I25" i="19"/>
  <c r="G24" i="19"/>
  <c r="G23" i="19"/>
  <c r="D19" i="19"/>
  <c r="I19" i="19" s="1"/>
  <c r="F18" i="19"/>
  <c r="F21" i="19" s="1"/>
  <c r="C17" i="19"/>
  <c r="C16" i="19"/>
  <c r="G15" i="19"/>
  <c r="C15" i="19"/>
  <c r="G14" i="19"/>
  <c r="C14" i="19"/>
  <c r="G13" i="19"/>
  <c r="C13" i="19"/>
  <c r="G12" i="19"/>
  <c r="C12" i="19"/>
  <c r="G11" i="19"/>
  <c r="C11" i="19"/>
  <c r="G10" i="19"/>
  <c r="C10" i="19"/>
  <c r="G9" i="19"/>
  <c r="C9" i="19"/>
  <c r="F26" i="18"/>
  <c r="I25" i="18"/>
  <c r="G24" i="18"/>
  <c r="G23" i="18"/>
  <c r="D19" i="18"/>
  <c r="I19" i="18" s="1"/>
  <c r="F18" i="18"/>
  <c r="C17" i="18"/>
  <c r="C16" i="18"/>
  <c r="G15" i="18"/>
  <c r="C15" i="18"/>
  <c r="G14" i="18"/>
  <c r="C14" i="18"/>
  <c r="G13" i="18"/>
  <c r="C13" i="18"/>
  <c r="G12" i="18"/>
  <c r="C12" i="18"/>
  <c r="G11" i="18"/>
  <c r="C11" i="18"/>
  <c r="G10" i="18"/>
  <c r="C10" i="18"/>
  <c r="G9" i="18"/>
  <c r="C9" i="18"/>
  <c r="I25" i="17"/>
  <c r="G24" i="17"/>
  <c r="G23" i="17"/>
  <c r="D19" i="17"/>
  <c r="C17" i="17"/>
  <c r="C16" i="17"/>
  <c r="G15" i="17"/>
  <c r="C15" i="17"/>
  <c r="G14" i="17"/>
  <c r="C14" i="17"/>
  <c r="G13" i="17"/>
  <c r="C13" i="17"/>
  <c r="G12" i="17"/>
  <c r="C12" i="17"/>
  <c r="G11" i="17"/>
  <c r="C11" i="17"/>
  <c r="G10" i="17"/>
  <c r="C10" i="17"/>
  <c r="G9" i="17"/>
  <c r="C9" i="17"/>
  <c r="I25" i="16"/>
  <c r="G24" i="16"/>
  <c r="G23" i="16"/>
  <c r="D19" i="16"/>
  <c r="C17" i="16"/>
  <c r="C16" i="16"/>
  <c r="G15" i="16"/>
  <c r="C15" i="16"/>
  <c r="G14" i="16"/>
  <c r="C14" i="16"/>
  <c r="G13" i="16"/>
  <c r="C13" i="16"/>
  <c r="G12" i="16"/>
  <c r="C12" i="16"/>
  <c r="G11" i="16"/>
  <c r="C11" i="16"/>
  <c r="G10" i="16"/>
  <c r="C10" i="16"/>
  <c r="G9" i="16"/>
  <c r="C9" i="16"/>
  <c r="I25" i="15"/>
  <c r="G24" i="15"/>
  <c r="G23" i="15"/>
  <c r="D19" i="15"/>
  <c r="C17" i="15"/>
  <c r="C16" i="15"/>
  <c r="G15" i="15"/>
  <c r="C15" i="15"/>
  <c r="G14" i="15"/>
  <c r="C14" i="15"/>
  <c r="G13" i="15"/>
  <c r="C13" i="15"/>
  <c r="G12" i="15"/>
  <c r="C12" i="15"/>
  <c r="G11" i="15"/>
  <c r="C11" i="15"/>
  <c r="G10" i="15"/>
  <c r="C10" i="15"/>
  <c r="G9" i="15"/>
  <c r="C9" i="15"/>
  <c r="D19" i="14"/>
  <c r="F30" i="11"/>
  <c r="G30" i="11"/>
  <c r="H30" i="11"/>
  <c r="I30" i="11"/>
  <c r="J30" i="11"/>
  <c r="F29" i="11"/>
  <c r="G29" i="11"/>
  <c r="H29" i="11"/>
  <c r="I29" i="11"/>
  <c r="J29" i="11"/>
  <c r="F28" i="11"/>
  <c r="G28" i="11"/>
  <c r="H28" i="11"/>
  <c r="I28" i="11"/>
  <c r="J28" i="11"/>
  <c r="E28" i="11"/>
  <c r="E29" i="11"/>
  <c r="E30" i="11"/>
  <c r="F27" i="11"/>
  <c r="G27" i="11"/>
  <c r="H27" i="11"/>
  <c r="I27" i="11"/>
  <c r="J27" i="11"/>
  <c r="E27" i="11"/>
  <c r="F24" i="11"/>
  <c r="G24" i="11"/>
  <c r="H24" i="11"/>
  <c r="I24" i="11"/>
  <c r="J24" i="11"/>
  <c r="F23" i="11"/>
  <c r="G23" i="11"/>
  <c r="H23" i="11"/>
  <c r="I23" i="11"/>
  <c r="J23" i="11"/>
  <c r="F22" i="11"/>
  <c r="G22" i="11"/>
  <c r="H22" i="11"/>
  <c r="I22" i="11"/>
  <c r="J22" i="11"/>
  <c r="F21" i="11"/>
  <c r="G21" i="11"/>
  <c r="H21" i="11"/>
  <c r="I21" i="11"/>
  <c r="J21" i="11"/>
  <c r="E21" i="11"/>
  <c r="E22" i="11"/>
  <c r="E23" i="11"/>
  <c r="E24" i="11"/>
  <c r="F20" i="11"/>
  <c r="G20" i="11"/>
  <c r="H20" i="11"/>
  <c r="I20" i="11"/>
  <c r="J20" i="11"/>
  <c r="E20" i="11"/>
  <c r="F17" i="11"/>
  <c r="D16" i="15" s="1"/>
  <c r="H16" i="15" s="1"/>
  <c r="I16" i="15" s="1"/>
  <c r="G17" i="11"/>
  <c r="D16" i="16" s="1"/>
  <c r="H16" i="16" s="1"/>
  <c r="I16" i="16" s="1"/>
  <c r="H17" i="11"/>
  <c r="D16" i="17" s="1"/>
  <c r="I17" i="11"/>
  <c r="D16" i="18" s="1"/>
  <c r="J17" i="11"/>
  <c r="D16" i="19" s="1"/>
  <c r="F16" i="11"/>
  <c r="D15" i="15" s="1"/>
  <c r="H15" i="15" s="1"/>
  <c r="I15" i="15" s="1"/>
  <c r="G16" i="11"/>
  <c r="D15" i="16" s="1"/>
  <c r="H15" i="16" s="1"/>
  <c r="I15" i="16" s="1"/>
  <c r="H16" i="11"/>
  <c r="D15" i="17" s="1"/>
  <c r="I16" i="11"/>
  <c r="D15" i="18" s="1"/>
  <c r="J16" i="11"/>
  <c r="D15" i="19" s="1"/>
  <c r="F15" i="11"/>
  <c r="D14" i="15" s="1"/>
  <c r="G15" i="11"/>
  <c r="D14" i="16" s="1"/>
  <c r="H15" i="11"/>
  <c r="D14" i="17" s="1"/>
  <c r="I15" i="11"/>
  <c r="D14" i="18" s="1"/>
  <c r="H14" i="18" s="1"/>
  <c r="I14" i="18" s="1"/>
  <c r="J15" i="11"/>
  <c r="D14" i="19" s="1"/>
  <c r="H14" i="19" s="1"/>
  <c r="I14" i="19" s="1"/>
  <c r="F14" i="11"/>
  <c r="D13" i="15" s="1"/>
  <c r="G14" i="11"/>
  <c r="D13" i="16" s="1"/>
  <c r="H14" i="11"/>
  <c r="D13" i="17" s="1"/>
  <c r="I14" i="11"/>
  <c r="D13" i="18" s="1"/>
  <c r="H13" i="18" s="1"/>
  <c r="I13" i="18" s="1"/>
  <c r="J14" i="11"/>
  <c r="D13" i="19" s="1"/>
  <c r="H13" i="19" s="1"/>
  <c r="I13" i="19" s="1"/>
  <c r="F13" i="11"/>
  <c r="D12" i="15" s="1"/>
  <c r="G13" i="11"/>
  <c r="D12" i="16" s="1"/>
  <c r="H13" i="11"/>
  <c r="D12" i="17" s="1"/>
  <c r="I13" i="11"/>
  <c r="D12" i="18" s="1"/>
  <c r="J13" i="11"/>
  <c r="D12" i="19" s="1"/>
  <c r="F12" i="11"/>
  <c r="D11" i="15" s="1"/>
  <c r="G12" i="11"/>
  <c r="D11" i="16" s="1"/>
  <c r="H12" i="11"/>
  <c r="D11" i="17" s="1"/>
  <c r="I12" i="11"/>
  <c r="D11" i="18" s="1"/>
  <c r="J12" i="11"/>
  <c r="D11" i="19" s="1"/>
  <c r="F11" i="11"/>
  <c r="D10" i="15" s="1"/>
  <c r="G11" i="11"/>
  <c r="D10" i="16" s="1"/>
  <c r="H11" i="11"/>
  <c r="D10" i="17" s="1"/>
  <c r="I11" i="11"/>
  <c r="D10" i="18" s="1"/>
  <c r="J11" i="11"/>
  <c r="D10" i="19" s="1"/>
  <c r="F10" i="11"/>
  <c r="D9" i="15" s="1"/>
  <c r="G10" i="11"/>
  <c r="D9" i="16" s="1"/>
  <c r="H10" i="11"/>
  <c r="D9" i="17" s="1"/>
  <c r="I10" i="11"/>
  <c r="D9" i="18" s="1"/>
  <c r="J10" i="11"/>
  <c r="D9" i="19" s="1"/>
  <c r="E11" i="11"/>
  <c r="D10" i="14" s="1"/>
  <c r="E12" i="11"/>
  <c r="D11" i="14" s="1"/>
  <c r="E13" i="11"/>
  <c r="D12" i="14" s="1"/>
  <c r="E14" i="11"/>
  <c r="D13" i="14" s="1"/>
  <c r="E15" i="11"/>
  <c r="D14" i="14" s="1"/>
  <c r="E16" i="11"/>
  <c r="D15" i="14" s="1"/>
  <c r="E17" i="11"/>
  <c r="D16" i="14" s="1"/>
  <c r="E10" i="11"/>
  <c r="D9" i="14" s="1"/>
  <c r="F18" i="14" s="1"/>
  <c r="G24" i="14"/>
  <c r="G23" i="14"/>
  <c r="G10" i="14"/>
  <c r="G11" i="14"/>
  <c r="G12" i="14"/>
  <c r="G13" i="14"/>
  <c r="G14" i="14"/>
  <c r="G15" i="14"/>
  <c r="G9" i="14"/>
  <c r="H10" i="18" l="1"/>
  <c r="I10" i="18" s="1"/>
  <c r="H11" i="19"/>
  <c r="I11" i="19" s="1"/>
  <c r="F18" i="17"/>
  <c r="F21" i="17" s="1"/>
  <c r="F15" i="20"/>
  <c r="F9" i="20"/>
  <c r="H10" i="16"/>
  <c r="I10" i="16" s="1"/>
  <c r="H14" i="16"/>
  <c r="I14" i="16" s="1"/>
  <c r="H11" i="15"/>
  <c r="I11" i="15" s="1"/>
  <c r="H12" i="16"/>
  <c r="I12" i="16" s="1"/>
  <c r="H9" i="16"/>
  <c r="I9" i="16" s="1"/>
  <c r="H12" i="15"/>
  <c r="I12" i="15" s="1"/>
  <c r="F12" i="20"/>
  <c r="H13" i="16"/>
  <c r="I13" i="16" s="1"/>
  <c r="H11" i="18"/>
  <c r="I11" i="18" s="1"/>
  <c r="F13" i="20"/>
  <c r="F14" i="20"/>
  <c r="I19" i="17"/>
  <c r="I19" i="16"/>
  <c r="I19" i="15"/>
  <c r="H10" i="19"/>
  <c r="I10" i="19" s="1"/>
  <c r="H12" i="19"/>
  <c r="I12" i="19" s="1"/>
  <c r="H12" i="18"/>
  <c r="I12" i="18" s="1"/>
  <c r="H11" i="17"/>
  <c r="I11" i="17" s="1"/>
  <c r="H12" i="17"/>
  <c r="I12" i="17" s="1"/>
  <c r="H10" i="17"/>
  <c r="I10" i="17" s="1"/>
  <c r="H13" i="17"/>
  <c r="I13" i="17" s="1"/>
  <c r="H14" i="17"/>
  <c r="I14" i="17" s="1"/>
  <c r="F27" i="19"/>
  <c r="F20" i="19"/>
  <c r="F20" i="18"/>
  <c r="F21" i="18"/>
  <c r="F20" i="17" l="1"/>
  <c r="F11" i="20"/>
  <c r="H13" i="15"/>
  <c r="I13" i="15" s="1"/>
  <c r="F10" i="20"/>
  <c r="F18" i="15"/>
  <c r="H11" i="16"/>
  <c r="I11" i="16" s="1"/>
  <c r="F18" i="16"/>
  <c r="H9" i="15"/>
  <c r="I9" i="15" s="1"/>
  <c r="H14" i="15"/>
  <c r="I14" i="15" s="1"/>
  <c r="H10" i="15"/>
  <c r="I10" i="15" s="1"/>
  <c r="F27" i="18"/>
  <c r="F18" i="20" l="1"/>
  <c r="F21" i="20" s="1"/>
  <c r="F21" i="15"/>
  <c r="F20" i="15"/>
  <c r="F20" i="16"/>
  <c r="F21" i="16"/>
  <c r="F20" i="20" l="1"/>
  <c r="H2" i="14"/>
  <c r="F21" i="14"/>
  <c r="C17" i="14"/>
  <c r="C10" i="14"/>
  <c r="C11" i="14"/>
  <c r="C12" i="14"/>
  <c r="C13" i="14"/>
  <c r="C14" i="14"/>
  <c r="C15" i="14"/>
  <c r="C16" i="14"/>
  <c r="C9" i="14"/>
  <c r="F20" i="14"/>
  <c r="H10" i="14" l="1"/>
  <c r="H11" i="14"/>
  <c r="H12" i="14"/>
  <c r="H13" i="14"/>
  <c r="H14" i="14"/>
  <c r="H15" i="14"/>
  <c r="H16" i="14"/>
  <c r="H9" i="14"/>
  <c r="I25" i="14"/>
  <c r="I19" i="14"/>
  <c r="I16" i="14" l="1"/>
  <c r="I12" i="14"/>
  <c r="I15" i="14"/>
  <c r="I11" i="14"/>
  <c r="I14" i="14"/>
  <c r="I10" i="14"/>
  <c r="I13" i="14"/>
  <c r="I9" i="14"/>
  <c r="K24" i="11" l="1"/>
  <c r="L24" i="11" s="1"/>
  <c r="K12" i="11"/>
  <c r="L12" i="11" s="1"/>
  <c r="H11" i="20" s="1"/>
  <c r="I11" i="20" s="1"/>
  <c r="K16" i="11"/>
  <c r="L16" i="11" s="1"/>
  <c r="K20" i="11"/>
  <c r="L20" i="11" s="1"/>
  <c r="K23" i="11"/>
  <c r="L23" i="11" s="1"/>
  <c r="K27" i="11"/>
  <c r="L27" i="11" s="1"/>
  <c r="K10" i="11"/>
  <c r="L10" i="11" s="1"/>
  <c r="K22" i="11"/>
  <c r="L22" i="11" s="1"/>
  <c r="K28" i="11"/>
  <c r="L28" i="11" s="1"/>
  <c r="K29" i="11"/>
  <c r="L29" i="11" s="1"/>
  <c r="K30" i="11"/>
  <c r="L30" i="11" s="1"/>
  <c r="K17" i="11"/>
  <c r="L17" i="11" s="1"/>
  <c r="K13" i="11"/>
  <c r="L13" i="11" s="1"/>
  <c r="H12" i="20" s="1"/>
  <c r="I12" i="20" s="1"/>
  <c r="K21" i="11"/>
  <c r="L21" i="11" s="1"/>
  <c r="K14" i="11"/>
  <c r="L14" i="11" s="1"/>
  <c r="H13" i="20" s="1"/>
  <c r="I13" i="20" s="1"/>
  <c r="K15" i="11"/>
  <c r="L15" i="11" s="1"/>
  <c r="H14" i="20" s="1"/>
  <c r="I14" i="20" s="1"/>
  <c r="K11" i="11"/>
  <c r="L11" i="11" s="1"/>
  <c r="H10" i="20" s="1"/>
  <c r="I10" i="20" s="1"/>
  <c r="L25" i="11" l="1"/>
  <c r="L18" i="11"/>
  <c r="E18" i="11" l="1"/>
  <c r="I18" i="11"/>
  <c r="H18" i="11"/>
  <c r="F18" i="11"/>
  <c r="J18" i="11"/>
  <c r="G18" i="11"/>
  <c r="E25" i="11"/>
  <c r="E26" i="11" s="1"/>
  <c r="D23" i="14" s="1"/>
  <c r="F25" i="11"/>
  <c r="F26" i="11" s="1"/>
  <c r="D23" i="15" s="1"/>
  <c r="J25" i="11"/>
  <c r="G25" i="11"/>
  <c r="G26" i="11" s="1"/>
  <c r="D23" i="16" s="1"/>
  <c r="H25" i="11"/>
  <c r="I25" i="11"/>
  <c r="H19" i="11" l="1"/>
  <c r="D17" i="17"/>
  <c r="H17" i="17" s="1"/>
  <c r="I19" i="11"/>
  <c r="D17" i="18"/>
  <c r="H17" i="18" s="1"/>
  <c r="J19" i="11"/>
  <c r="D17" i="19"/>
  <c r="H17" i="19" s="1"/>
  <c r="H26" i="11"/>
  <c r="H15" i="17"/>
  <c r="H23" i="14"/>
  <c r="H23" i="16"/>
  <c r="J26" i="11"/>
  <c r="H15" i="19"/>
  <c r="I15" i="19" s="1"/>
  <c r="I26" i="11"/>
  <c r="H15" i="18"/>
  <c r="I15" i="18" s="1"/>
  <c r="H23" i="15"/>
  <c r="F19" i="11"/>
  <c r="D17" i="15"/>
  <c r="H17" i="15" s="1"/>
  <c r="G19" i="11"/>
  <c r="D17" i="16"/>
  <c r="H17" i="16" s="1"/>
  <c r="E19" i="11"/>
  <c r="D17" i="14"/>
  <c r="D8" i="11"/>
  <c r="D18" i="14" l="1"/>
  <c r="D18" i="16"/>
  <c r="D21" i="16" s="1"/>
  <c r="E18" i="16" s="1"/>
  <c r="G18" i="16" s="1"/>
  <c r="D18" i="15"/>
  <c r="H9" i="17"/>
  <c r="D18" i="17"/>
  <c r="D21" i="17" s="1"/>
  <c r="I23" i="16"/>
  <c r="H9" i="18"/>
  <c r="I9" i="18" s="1"/>
  <c r="D18" i="18"/>
  <c r="D21" i="18" s="1"/>
  <c r="I23" i="15"/>
  <c r="H9" i="19"/>
  <c r="I9" i="19" s="1"/>
  <c r="D18" i="19"/>
  <c r="D21" i="19" s="1"/>
  <c r="H15" i="20"/>
  <c r="I15" i="17"/>
  <c r="I23" i="14"/>
  <c r="H17" i="14"/>
  <c r="H18" i="14" s="1"/>
  <c r="I18" i="14" s="1"/>
  <c r="D21" i="14"/>
  <c r="H18" i="16"/>
  <c r="H18" i="15"/>
  <c r="I18" i="15" s="1"/>
  <c r="H16" i="17"/>
  <c r="D23" i="17"/>
  <c r="D21" i="15"/>
  <c r="E18" i="15" s="1"/>
  <c r="G18" i="15" s="1"/>
  <c r="D23" i="18"/>
  <c r="H16" i="19"/>
  <c r="I16" i="19" s="1"/>
  <c r="D23" i="19"/>
  <c r="D32" i="11"/>
  <c r="D24" i="20" s="1"/>
  <c r="C32" i="11"/>
  <c r="D26" i="11"/>
  <c r="D23" i="20" s="1"/>
  <c r="C26" i="11"/>
  <c r="D19" i="11"/>
  <c r="C19" i="11"/>
  <c r="C33" i="11" s="1"/>
  <c r="E21" i="16" l="1"/>
  <c r="D18" i="20"/>
  <c r="D21" i="20" s="1"/>
  <c r="E21" i="20" s="1"/>
  <c r="D33" i="11"/>
  <c r="D26" i="20"/>
  <c r="E21" i="17"/>
  <c r="E18" i="17"/>
  <c r="G18" i="17" s="1"/>
  <c r="E21" i="14"/>
  <c r="E18" i="14"/>
  <c r="G18" i="14" s="1"/>
  <c r="E18" i="19"/>
  <c r="G18" i="19" s="1"/>
  <c r="E21" i="19"/>
  <c r="E18" i="18"/>
  <c r="G18" i="18" s="1"/>
  <c r="E21" i="18"/>
  <c r="H9" i="20"/>
  <c r="I9" i="20" s="1"/>
  <c r="I9" i="17"/>
  <c r="F23" i="20"/>
  <c r="I16" i="17"/>
  <c r="I15" i="20"/>
  <c r="H18" i="19"/>
  <c r="H20" i="19" s="1"/>
  <c r="H18" i="17"/>
  <c r="H20" i="17" s="1"/>
  <c r="H16" i="18"/>
  <c r="H18" i="18" s="1"/>
  <c r="H23" i="18"/>
  <c r="H20" i="15"/>
  <c r="H21" i="15"/>
  <c r="H23" i="19"/>
  <c r="G21" i="16"/>
  <c r="E22" i="16"/>
  <c r="E21" i="15"/>
  <c r="H23" i="17"/>
  <c r="I18" i="16"/>
  <c r="H21" i="16"/>
  <c r="H20" i="16"/>
  <c r="H20" i="14"/>
  <c r="H21" i="14"/>
  <c r="D27" i="20" l="1"/>
  <c r="E18" i="20"/>
  <c r="G18" i="20" s="1"/>
  <c r="E22" i="20"/>
  <c r="G21" i="20"/>
  <c r="E22" i="19"/>
  <c r="G21" i="19"/>
  <c r="H23" i="20"/>
  <c r="I23" i="20" s="1"/>
  <c r="I23" i="19"/>
  <c r="G21" i="18"/>
  <c r="E22" i="18"/>
  <c r="I23" i="18"/>
  <c r="E22" i="17"/>
  <c r="G21" i="17"/>
  <c r="H16" i="20"/>
  <c r="H21" i="19"/>
  <c r="I21" i="19" s="1"/>
  <c r="I23" i="17"/>
  <c r="I18" i="19"/>
  <c r="I18" i="17"/>
  <c r="H21" i="17"/>
  <c r="I21" i="17" s="1"/>
  <c r="I16" i="18"/>
  <c r="I21" i="14"/>
  <c r="G21" i="15"/>
  <c r="E22" i="15"/>
  <c r="G21" i="14"/>
  <c r="E22" i="14"/>
  <c r="I21" i="16"/>
  <c r="I21" i="15"/>
  <c r="H20" i="18"/>
  <c r="H21" i="18"/>
  <c r="I18" i="18"/>
  <c r="L31" i="11"/>
  <c r="I16" i="20" l="1"/>
  <c r="H18" i="20"/>
  <c r="I21" i="18"/>
  <c r="F31" i="11"/>
  <c r="F32" i="11" s="1"/>
  <c r="J31" i="11"/>
  <c r="J32" i="11" s="1"/>
  <c r="H31" i="11"/>
  <c r="H32" i="11" s="1"/>
  <c r="G31" i="11"/>
  <c r="G32" i="11" s="1"/>
  <c r="I31" i="11"/>
  <c r="I32" i="11" s="1"/>
  <c r="E31" i="11"/>
  <c r="E32" i="11" s="1"/>
  <c r="E33" i="11" s="1"/>
  <c r="D24" i="18" l="1"/>
  <c r="I33" i="11"/>
  <c r="D24" i="17"/>
  <c r="F26" i="17" s="1"/>
  <c r="F27" i="17" s="1"/>
  <c r="H33" i="11"/>
  <c r="D24" i="15"/>
  <c r="F26" i="15" s="1"/>
  <c r="F27" i="15" s="1"/>
  <c r="F33" i="11"/>
  <c r="D24" i="16"/>
  <c r="F26" i="16" s="1"/>
  <c r="F27" i="16" s="1"/>
  <c r="G33" i="11"/>
  <c r="D24" i="19"/>
  <c r="J33" i="11"/>
  <c r="H21" i="20"/>
  <c r="I21" i="20" s="1"/>
  <c r="H20" i="20"/>
  <c r="I18" i="20"/>
  <c r="D24" i="14"/>
  <c r="F24" i="20" l="1"/>
  <c r="F26" i="20" s="1"/>
  <c r="F26" i="14"/>
  <c r="F27" i="14" s="1"/>
  <c r="H24" i="15"/>
  <c r="H26" i="15" s="1"/>
  <c r="D26" i="15"/>
  <c r="H24" i="17"/>
  <c r="D26" i="17"/>
  <c r="H24" i="16"/>
  <c r="H26" i="16" s="1"/>
  <c r="I24" i="16"/>
  <c r="D26" i="16"/>
  <c r="H24" i="18"/>
  <c r="D26" i="18"/>
  <c r="H24" i="14"/>
  <c r="H26" i="14" s="1"/>
  <c r="D26" i="14"/>
  <c r="H24" i="19"/>
  <c r="D26" i="19"/>
  <c r="I24" i="17" l="1"/>
  <c r="H26" i="17"/>
  <c r="I24" i="19"/>
  <c r="H26" i="19"/>
  <c r="I24" i="18"/>
  <c r="H26" i="18"/>
  <c r="F27" i="20"/>
  <c r="H26" i="20"/>
  <c r="I24" i="15"/>
  <c r="H24" i="20"/>
  <c r="I24" i="20" s="1"/>
  <c r="I24" i="14"/>
  <c r="D27" i="18"/>
  <c r="D27" i="15"/>
  <c r="D27" i="14"/>
  <c r="D27" i="17"/>
  <c r="D27" i="19"/>
  <c r="D27" i="16"/>
  <c r="I26" i="20" l="1"/>
  <c r="H27" i="20"/>
  <c r="I27" i="20" s="1"/>
  <c r="I26" i="17"/>
  <c r="H27" i="17"/>
  <c r="I27" i="17" s="1"/>
  <c r="I26" i="16"/>
  <c r="H27" i="16"/>
  <c r="I27" i="16" s="1"/>
  <c r="I26" i="15"/>
  <c r="H27" i="15"/>
  <c r="I27" i="15" s="1"/>
  <c r="I26" i="19"/>
  <c r="H27" i="19"/>
  <c r="I27" i="19" s="1"/>
  <c r="I26" i="18"/>
  <c r="H27" i="18"/>
  <c r="I27" i="18" s="1"/>
  <c r="I26" i="14"/>
  <c r="H27" i="14"/>
  <c r="I2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000-000001000000}">
      <text>
        <r>
          <rPr>
            <b/>
            <sz val="9"/>
            <color indexed="81"/>
            <rFont val="ＭＳ Ｐゴシック"/>
            <family val="3"/>
            <charset val="128"/>
          </rPr>
          <t>東京都:</t>
        </r>
        <r>
          <rPr>
            <sz val="9"/>
            <color indexed="81"/>
            <rFont val="ＭＳ Ｐゴシック"/>
            <family val="3"/>
            <charset val="128"/>
          </rPr>
          <t xml:space="preserve">
自動計算では不都合が生じる場合は水色セル以外も手入力で構いません。（ただし黒字にしてください。）</t>
        </r>
      </text>
    </comment>
    <comment ref="J7" authorId="0" shapeId="0" xr:uid="{00000000-0006-0000-0000-000002000000}">
      <text>
        <r>
          <rPr>
            <b/>
            <sz val="9"/>
            <color indexed="81"/>
            <rFont val="ＭＳ Ｐゴシック"/>
            <family val="3"/>
            <charset val="128"/>
          </rPr>
          <t>東京都:</t>
        </r>
        <r>
          <rPr>
            <sz val="9"/>
            <color indexed="81"/>
            <rFont val="ＭＳ Ｐゴシック"/>
            <family val="3"/>
            <charset val="128"/>
          </rPr>
          <t xml:space="preserve">
各室面積表、事業計画書と一致しているかご確認ください。</t>
        </r>
      </text>
    </comment>
    <comment ref="D10" authorId="0" shapeId="0" xr:uid="{00000000-0006-0000-0000-000003000000}">
      <text>
        <r>
          <rPr>
            <b/>
            <sz val="9"/>
            <color indexed="81"/>
            <rFont val="ＭＳ Ｐゴシック"/>
            <family val="3"/>
            <charset val="128"/>
          </rPr>
          <t>東京都:</t>
        </r>
        <r>
          <rPr>
            <sz val="9"/>
            <color indexed="81"/>
            <rFont val="ＭＳ Ｐゴシック"/>
            <family val="3"/>
            <charset val="128"/>
          </rPr>
          <t xml:space="preserve">
"C10*1.08"のようにせず、必ず整数で記入をお願いいたします。（合計がずれることがあるので）</t>
        </r>
      </text>
    </comment>
  </commentList>
</comments>
</file>

<file path=xl/sharedStrings.xml><?xml version="1.0" encoding="utf-8"?>
<sst xmlns="http://schemas.openxmlformats.org/spreadsheetml/2006/main" count="233" uniqueCount="69">
  <si>
    <t>全体</t>
    <rPh sb="0" eb="2">
      <t>ゼンタイ</t>
    </rPh>
    <phoneticPr fontId="1"/>
  </si>
  <si>
    <t>面積比（％）</t>
    <rPh sb="0" eb="2">
      <t>メンセキ</t>
    </rPh>
    <rPh sb="2" eb="3">
      <t>ヒ</t>
    </rPh>
    <phoneticPr fontId="1"/>
  </si>
  <si>
    <t>施設２</t>
    <rPh sb="0" eb="2">
      <t>シセツ</t>
    </rPh>
    <phoneticPr fontId="1"/>
  </si>
  <si>
    <t>年度進捗率</t>
    <rPh sb="0" eb="2">
      <t>ネンド</t>
    </rPh>
    <rPh sb="2" eb="4">
      <t>シンチョク</t>
    </rPh>
    <rPh sb="4" eb="5">
      <t>リツ</t>
    </rPh>
    <phoneticPr fontId="1"/>
  </si>
  <si>
    <t>共通仮設工事</t>
    <rPh sb="0" eb="2">
      <t>キョウツウ</t>
    </rPh>
    <rPh sb="2" eb="4">
      <t>カセツ</t>
    </rPh>
    <rPh sb="4" eb="6">
      <t>コウジ</t>
    </rPh>
    <phoneticPr fontId="1"/>
  </si>
  <si>
    <t>電気設備工事</t>
    <rPh sb="0" eb="2">
      <t>デンキ</t>
    </rPh>
    <rPh sb="2" eb="4">
      <t>セツビ</t>
    </rPh>
    <rPh sb="4" eb="6">
      <t>コウジ</t>
    </rPh>
    <phoneticPr fontId="1"/>
  </si>
  <si>
    <t>給排水工事</t>
    <rPh sb="0" eb="3">
      <t>キュウハイスイ</t>
    </rPh>
    <rPh sb="3" eb="5">
      <t>コウジ</t>
    </rPh>
    <phoneticPr fontId="1"/>
  </si>
  <si>
    <t>冷暖房設備工事</t>
    <rPh sb="0" eb="3">
      <t>レイダンボウ</t>
    </rPh>
    <rPh sb="3" eb="5">
      <t>セツビ</t>
    </rPh>
    <rPh sb="5" eb="7">
      <t>コウジ</t>
    </rPh>
    <phoneticPr fontId="1"/>
  </si>
  <si>
    <t>昇降機設備工事</t>
    <rPh sb="0" eb="3">
      <t>ショウコウキ</t>
    </rPh>
    <rPh sb="3" eb="5">
      <t>セツビ</t>
    </rPh>
    <rPh sb="5" eb="7">
      <t>コウジ</t>
    </rPh>
    <phoneticPr fontId="1"/>
  </si>
  <si>
    <t>現場管理費</t>
    <rPh sb="0" eb="2">
      <t>ゲンバ</t>
    </rPh>
    <rPh sb="2" eb="5">
      <t>カンリヒ</t>
    </rPh>
    <phoneticPr fontId="1"/>
  </si>
  <si>
    <t>外構工事</t>
    <rPh sb="0" eb="2">
      <t>ガイコウ</t>
    </rPh>
    <rPh sb="2" eb="4">
      <t>コウジ</t>
    </rPh>
    <phoneticPr fontId="1"/>
  </si>
  <si>
    <t>解体工事</t>
    <rPh sb="0" eb="2">
      <t>カイタイ</t>
    </rPh>
    <rPh sb="2" eb="4">
      <t>コウジ</t>
    </rPh>
    <phoneticPr fontId="1"/>
  </si>
  <si>
    <t>一般管理費</t>
    <rPh sb="0" eb="2">
      <t>イッパン</t>
    </rPh>
    <rPh sb="2" eb="4">
      <t>カンリ</t>
    </rPh>
    <rPh sb="4" eb="5">
      <t>ヒ</t>
    </rPh>
    <phoneticPr fontId="1"/>
  </si>
  <si>
    <t>設計監理費</t>
    <rPh sb="0" eb="2">
      <t>セッケイ</t>
    </rPh>
    <rPh sb="2" eb="4">
      <t>カンリ</t>
    </rPh>
    <rPh sb="4" eb="5">
      <t>ヒ</t>
    </rPh>
    <phoneticPr fontId="1"/>
  </si>
  <si>
    <t>補助対象工事費　計</t>
    <rPh sb="0" eb="2">
      <t>ホジョ</t>
    </rPh>
    <rPh sb="2" eb="4">
      <t>タイショウ</t>
    </rPh>
    <rPh sb="4" eb="6">
      <t>コウジ</t>
    </rPh>
    <rPh sb="6" eb="7">
      <t>ヒ</t>
    </rPh>
    <rPh sb="8" eb="9">
      <t>ケイ</t>
    </rPh>
    <phoneticPr fontId="1"/>
  </si>
  <si>
    <t>補助対象外工事費　計</t>
    <rPh sb="0" eb="2">
      <t>ホジョ</t>
    </rPh>
    <rPh sb="2" eb="5">
      <t>タイショウガイ</t>
    </rPh>
    <rPh sb="5" eb="8">
      <t>コウジヒ</t>
    </rPh>
    <rPh sb="9" eb="10">
      <t>ケイ</t>
    </rPh>
    <phoneticPr fontId="1"/>
  </si>
  <si>
    <t>その他経費　計</t>
    <rPh sb="2" eb="3">
      <t>タ</t>
    </rPh>
    <rPh sb="3" eb="5">
      <t>ケイヒ</t>
    </rPh>
    <rPh sb="6" eb="7">
      <t>ケイ</t>
    </rPh>
    <phoneticPr fontId="1"/>
  </si>
  <si>
    <t>税抜金額</t>
    <rPh sb="0" eb="2">
      <t>ゼイヌキ</t>
    </rPh>
    <rPh sb="2" eb="4">
      <t>キンガク</t>
    </rPh>
    <phoneticPr fontId="1"/>
  </si>
  <si>
    <t>税込金額</t>
    <rPh sb="0" eb="2">
      <t>ゼイコミ</t>
    </rPh>
    <rPh sb="2" eb="4">
      <t>キンガク</t>
    </rPh>
    <phoneticPr fontId="1"/>
  </si>
  <si>
    <t>補助対象工事費</t>
    <rPh sb="0" eb="2">
      <t>ホジョ</t>
    </rPh>
    <rPh sb="2" eb="4">
      <t>タイショウ</t>
    </rPh>
    <rPh sb="4" eb="6">
      <t>コウジ</t>
    </rPh>
    <rPh sb="6" eb="7">
      <t>ヒ</t>
    </rPh>
    <phoneticPr fontId="1"/>
  </si>
  <si>
    <t>施設１</t>
    <rPh sb="0" eb="2">
      <t>シセツ</t>
    </rPh>
    <phoneticPr fontId="1"/>
  </si>
  <si>
    <t>施設３</t>
    <rPh sb="0" eb="2">
      <t>シセツ</t>
    </rPh>
    <phoneticPr fontId="1"/>
  </si>
  <si>
    <t>施設４</t>
    <rPh sb="0" eb="2">
      <t>シセツ</t>
    </rPh>
    <phoneticPr fontId="1"/>
  </si>
  <si>
    <t>施設５</t>
    <rPh sb="0" eb="2">
      <t>シセツ</t>
    </rPh>
    <phoneticPr fontId="1"/>
  </si>
  <si>
    <t>施設６</t>
    <rPh sb="0" eb="2">
      <t>シセツ</t>
    </rPh>
    <phoneticPr fontId="1"/>
  </si>
  <si>
    <t>補助対象外
工事費</t>
    <rPh sb="0" eb="2">
      <t>ホジョ</t>
    </rPh>
    <rPh sb="2" eb="5">
      <t>タイショウガイ</t>
    </rPh>
    <rPh sb="6" eb="9">
      <t>コウジヒ</t>
    </rPh>
    <phoneticPr fontId="1"/>
  </si>
  <si>
    <t>床面積（㎡）</t>
    <rPh sb="0" eb="3">
      <t>ユカメンセキ</t>
    </rPh>
    <phoneticPr fontId="1"/>
  </si>
  <si>
    <t>※水色セルに記入してください。</t>
    <rPh sb="1" eb="3">
      <t>ミズイロ</t>
    </rPh>
    <rPh sb="6" eb="8">
      <t>キニュウ</t>
    </rPh>
    <phoneticPr fontId="1"/>
  </si>
  <si>
    <t>その他
経費</t>
    <rPh sb="2" eb="3">
      <t>タ</t>
    </rPh>
    <rPh sb="4" eb="6">
      <t>ケイヒ</t>
    </rPh>
    <phoneticPr fontId="1"/>
  </si>
  <si>
    <t>施設</t>
    <rPh sb="0" eb="2">
      <t>シセツ</t>
    </rPh>
    <phoneticPr fontId="1"/>
  </si>
  <si>
    <t>合計</t>
    <rPh sb="0" eb="2">
      <t>ゴウケイ</t>
    </rPh>
    <phoneticPr fontId="1"/>
  </si>
  <si>
    <t>※諸経費のうち、現場管理費は補助対象工事費、一般管理費はその他経費に計上してください。分けられない場合は全てその他経費に計上してください。</t>
    <rPh sb="1" eb="4">
      <t>ショケイヒ</t>
    </rPh>
    <rPh sb="8" eb="10">
      <t>ゲンバ</t>
    </rPh>
    <rPh sb="10" eb="13">
      <t>カンリヒ</t>
    </rPh>
    <rPh sb="14" eb="16">
      <t>ホジョ</t>
    </rPh>
    <rPh sb="16" eb="18">
      <t>タイショウ</t>
    </rPh>
    <rPh sb="18" eb="20">
      <t>コウジ</t>
    </rPh>
    <rPh sb="20" eb="21">
      <t>ヒ</t>
    </rPh>
    <rPh sb="22" eb="24">
      <t>イッパン</t>
    </rPh>
    <rPh sb="24" eb="27">
      <t>カンリヒ</t>
    </rPh>
    <rPh sb="30" eb="31">
      <t>タ</t>
    </rPh>
    <rPh sb="31" eb="33">
      <t>ケイヒ</t>
    </rPh>
    <rPh sb="34" eb="36">
      <t>ケイジョウ</t>
    </rPh>
    <rPh sb="43" eb="44">
      <t>ワ</t>
    </rPh>
    <rPh sb="49" eb="51">
      <t>バアイ</t>
    </rPh>
    <rPh sb="52" eb="53">
      <t>スベ</t>
    </rPh>
    <rPh sb="56" eb="57">
      <t>タ</t>
    </rPh>
    <rPh sb="57" eb="59">
      <t>ケイヒ</t>
    </rPh>
    <rPh sb="60" eb="62">
      <t>ケイジョウ</t>
    </rPh>
    <phoneticPr fontId="1"/>
  </si>
  <si>
    <t>建築工事（下記以外）</t>
    <rPh sb="0" eb="2">
      <t>ケンチク</t>
    </rPh>
    <rPh sb="2" eb="4">
      <t>コウジ</t>
    </rPh>
    <rPh sb="5" eb="7">
      <t>カキ</t>
    </rPh>
    <rPh sb="7" eb="9">
      <t>イガイ</t>
    </rPh>
    <phoneticPr fontId="1"/>
  </si>
  <si>
    <t>合計確認</t>
    <rPh sb="0" eb="2">
      <t>ゴウケイ</t>
    </rPh>
    <rPh sb="2" eb="4">
      <t>カクニン</t>
    </rPh>
    <phoneticPr fontId="1"/>
  </si>
  <si>
    <t>緑化工事</t>
    <rPh sb="0" eb="2">
      <t>リョッカ</t>
    </rPh>
    <rPh sb="2" eb="4">
      <t>コウジ</t>
    </rPh>
    <phoneticPr fontId="1"/>
  </si>
  <si>
    <t>区
分</t>
    <rPh sb="0" eb="1">
      <t>ク</t>
    </rPh>
    <rPh sb="4" eb="5">
      <t>ブン</t>
    </rPh>
    <phoneticPr fontId="10"/>
  </si>
  <si>
    <t>費　　　　　目</t>
    <rPh sb="0" eb="1">
      <t>ヒ</t>
    </rPh>
    <rPh sb="6" eb="7">
      <t>メ</t>
    </rPh>
    <phoneticPr fontId="10"/>
  </si>
  <si>
    <t>年度</t>
    <rPh sb="0" eb="2">
      <t>ネンド</t>
    </rPh>
    <phoneticPr fontId="10"/>
  </si>
  <si>
    <t>金　　額</t>
    <rPh sb="0" eb="1">
      <t>キン</t>
    </rPh>
    <rPh sb="3" eb="4">
      <t>ガク</t>
    </rPh>
    <phoneticPr fontId="10"/>
  </si>
  <si>
    <t>進捗率</t>
    <rPh sb="0" eb="2">
      <t>シンチョク</t>
    </rPh>
    <rPh sb="2" eb="3">
      <t>リツ</t>
    </rPh>
    <phoneticPr fontId="10"/>
  </si>
  <si>
    <t>その他経費</t>
    <rPh sb="2" eb="3">
      <t>タ</t>
    </rPh>
    <rPh sb="3" eb="5">
      <t>ケイヒ</t>
    </rPh>
    <phoneticPr fontId="10"/>
  </si>
  <si>
    <t>【注意】</t>
    <phoneticPr fontId="10"/>
  </si>
  <si>
    <t>補助対象工事小計
Ａ</t>
    <rPh sb="0" eb="2">
      <t>ホジョ</t>
    </rPh>
    <rPh sb="2" eb="4">
      <t>タイショウ</t>
    </rPh>
    <rPh sb="4" eb="6">
      <t>コウジ</t>
    </rPh>
    <rPh sb="6" eb="8">
      <t>ショウケイ</t>
    </rPh>
    <phoneticPr fontId="1"/>
  </si>
  <si>
    <t>工事事務費
Ｂ≦Ａ×2.6％</t>
    <rPh sb="0" eb="2">
      <t>コウジ</t>
    </rPh>
    <rPh sb="2" eb="5">
      <t>ジムヒ</t>
    </rPh>
    <phoneticPr fontId="1"/>
  </si>
  <si>
    <t>補助対象外工事費</t>
    <rPh sb="0" eb="2">
      <t>ホジョ</t>
    </rPh>
    <rPh sb="2" eb="5">
      <t>タイショウガイ</t>
    </rPh>
    <rPh sb="5" eb="8">
      <t>コウジヒ</t>
    </rPh>
    <phoneticPr fontId="1"/>
  </si>
  <si>
    <t>補助対象外経費</t>
    <rPh sb="0" eb="2">
      <t>ホジョ</t>
    </rPh>
    <rPh sb="2" eb="5">
      <t>タイショウガイ</t>
    </rPh>
    <rPh sb="5" eb="7">
      <t>ケイヒ</t>
    </rPh>
    <phoneticPr fontId="1"/>
  </si>
  <si>
    <t>補助対象経費</t>
    <rPh sb="0" eb="2">
      <t>ホジョ</t>
    </rPh>
    <rPh sb="2" eb="4">
      <t>タイショウ</t>
    </rPh>
    <rPh sb="4" eb="6">
      <t>ケイヒ</t>
    </rPh>
    <phoneticPr fontId="10"/>
  </si>
  <si>
    <t>年度合計</t>
    <rPh sb="0" eb="2">
      <t>ネンド</t>
    </rPh>
    <rPh sb="2" eb="4">
      <t>ゴウケイ</t>
    </rPh>
    <phoneticPr fontId="10"/>
  </si>
  <si>
    <t>（上限チェック）</t>
    <rPh sb="1" eb="3">
      <t>ジョウゲン</t>
    </rPh>
    <phoneticPr fontId="1"/>
  </si>
  <si>
    <t>（進捗率チェック）</t>
    <rPh sb="1" eb="3">
      <t>シンチョク</t>
    </rPh>
    <rPh sb="3" eb="4">
      <t>リツ</t>
    </rPh>
    <phoneticPr fontId="1"/>
  </si>
  <si>
    <t>合計
チェック</t>
    <rPh sb="0" eb="2">
      <t>ゴウケイ</t>
    </rPh>
    <phoneticPr fontId="1"/>
  </si>
  <si>
    <r>
      <rPr>
        <sz val="16"/>
        <rFont val="ＭＳ Ｐ明朝"/>
        <family val="1"/>
        <charset val="128"/>
      </rPr>
      <t>小　計</t>
    </r>
    <r>
      <rPr>
        <sz val="12"/>
        <rFont val="ＭＳ Ｐ明朝"/>
        <family val="1"/>
        <charset val="128"/>
      </rPr>
      <t xml:space="preserve">
Ｃ＝Ａ＋Ｂ</t>
    </r>
    <rPh sb="0" eb="1">
      <t>ショウ</t>
    </rPh>
    <rPh sb="2" eb="3">
      <t>ケイ</t>
    </rPh>
    <phoneticPr fontId="1"/>
  </si>
  <si>
    <r>
      <rPr>
        <sz val="16"/>
        <rFont val="ＭＳ Ｐ明朝"/>
        <family val="1"/>
        <charset val="128"/>
      </rPr>
      <t>小　計</t>
    </r>
    <r>
      <rPr>
        <sz val="12"/>
        <rFont val="ＭＳ Ｐ明朝"/>
        <family val="1"/>
        <charset val="128"/>
      </rPr>
      <t xml:space="preserve">
Ｄ</t>
    </r>
    <rPh sb="0" eb="1">
      <t>ショウ</t>
    </rPh>
    <rPh sb="2" eb="3">
      <t>ケイ</t>
    </rPh>
    <phoneticPr fontId="1"/>
  </si>
  <si>
    <r>
      <t xml:space="preserve">合　計
</t>
    </r>
    <r>
      <rPr>
        <sz val="12"/>
        <rFont val="ＭＳ Ｐ明朝"/>
        <family val="1"/>
        <charset val="128"/>
      </rPr>
      <t>Ｅ＝Ｃ＋Ｄ</t>
    </r>
    <rPh sb="0" eb="1">
      <t>ゴウ</t>
    </rPh>
    <rPh sb="2" eb="3">
      <t>ケイ</t>
    </rPh>
    <phoneticPr fontId="10"/>
  </si>
  <si>
    <t>年度別内訳</t>
    <rPh sb="0" eb="1">
      <t>トシ</t>
    </rPh>
    <rPh sb="1" eb="2">
      <t>ド</t>
    </rPh>
    <rPh sb="2" eb="3">
      <t>ベツ</t>
    </rPh>
    <rPh sb="3" eb="4">
      <t>ナイ</t>
    </rPh>
    <rPh sb="4" eb="5">
      <t>ヤク</t>
    </rPh>
    <phoneticPr fontId="10"/>
  </si>
  <si>
    <r>
      <t>○工事事務費</t>
    </r>
    <r>
      <rPr>
        <b/>
        <u/>
        <sz val="11"/>
        <rFont val="ＭＳ Ｐ明朝"/>
        <family val="1"/>
        <charset val="128"/>
      </rPr>
      <t xml:space="preserve">
</t>
    </r>
    <r>
      <rPr>
        <sz val="11"/>
        <rFont val="ＭＳ Ｐ明朝"/>
        <family val="1"/>
        <charset val="128"/>
      </rPr>
      <t>工事施工のため直接必要な事務に要する費用であって、旅費、消耗品費、通信運搬費、印刷製本費及び設計監督料等をいい、その額は工事費又は工事請負費（対象経費）の</t>
    </r>
    <r>
      <rPr>
        <b/>
        <u/>
        <sz val="11"/>
        <rFont val="ＭＳ Ｐ明朝"/>
        <family val="1"/>
        <charset val="128"/>
      </rPr>
      <t>２．６％に相当する額を限度とする。</t>
    </r>
    <r>
      <rPr>
        <sz val="11"/>
        <rFont val="ＭＳ Ｐ明朝"/>
        <family val="1"/>
        <charset val="128"/>
      </rPr>
      <t xml:space="preserve">
　なお、工事事務費は各年度２．６％以下にすること。</t>
    </r>
    <rPh sb="106" eb="108">
      <t>コウジ</t>
    </rPh>
    <rPh sb="108" eb="111">
      <t>ジムヒ</t>
    </rPh>
    <rPh sb="112" eb="115">
      <t>カクネンド</t>
    </rPh>
    <rPh sb="119" eb="121">
      <t>イカ</t>
    </rPh>
    <phoneticPr fontId="10"/>
  </si>
  <si>
    <r>
      <t>※工事事務費</t>
    </r>
    <r>
      <rPr>
        <b/>
        <u/>
        <sz val="11"/>
        <rFont val="ＭＳ 明朝"/>
        <family val="1"/>
        <charset val="128"/>
      </rPr>
      <t xml:space="preserve">
</t>
    </r>
    <r>
      <rPr>
        <sz val="11"/>
        <rFont val="ＭＳ 明朝"/>
        <family val="1"/>
        <charset val="128"/>
      </rPr>
      <t>　工事施工のため直接必要な事務に要する費用であって、旅費、消耗品費、通信運搬費、印刷製本費及び設計監督料等をいい、その額は工事費又は工事請負費（対象経費）の</t>
    </r>
    <r>
      <rPr>
        <b/>
        <u/>
        <sz val="11"/>
        <rFont val="ＭＳ 明朝"/>
        <family val="1"/>
        <charset val="128"/>
      </rPr>
      <t>２．６％に相当する額を限度とする。</t>
    </r>
    <r>
      <rPr>
        <sz val="11"/>
        <rFont val="ＭＳ 明朝"/>
        <family val="1"/>
        <charset val="128"/>
      </rPr>
      <t xml:space="preserve">
　なお、工事事務費は各年度２．６％以下にすること。</t>
    </r>
    <rPh sb="107" eb="109">
      <t>コウジ</t>
    </rPh>
    <rPh sb="109" eb="112">
      <t>ジムヒ</t>
    </rPh>
    <rPh sb="113" eb="116">
      <t>カクネンド</t>
    </rPh>
    <rPh sb="120" eb="122">
      <t>イカ</t>
    </rPh>
    <phoneticPr fontId="10"/>
  </si>
  <si>
    <t>補正</t>
    <rPh sb="0" eb="2">
      <t>ホセイ</t>
    </rPh>
    <phoneticPr fontId="1"/>
  </si>
  <si>
    <t>費目</t>
    <rPh sb="0" eb="2">
      <t>ヒモク</t>
    </rPh>
    <phoneticPr fontId="1"/>
  </si>
  <si>
    <t>※費目については、工事見積書に合わせて適宜加除修正等してください。</t>
    <rPh sb="1" eb="3">
      <t>ヒモク</t>
    </rPh>
    <rPh sb="9" eb="11">
      <t>コウジ</t>
    </rPh>
    <rPh sb="11" eb="13">
      <t>ミツモリ</t>
    </rPh>
    <rPh sb="13" eb="14">
      <t>ショ</t>
    </rPh>
    <rPh sb="15" eb="16">
      <t>ア</t>
    </rPh>
    <rPh sb="19" eb="21">
      <t>テキギ</t>
    </rPh>
    <rPh sb="21" eb="23">
      <t>カジョ</t>
    </rPh>
    <rPh sb="23" eb="25">
      <t>シュウセイ</t>
    </rPh>
    <rPh sb="25" eb="26">
      <t>トウ</t>
    </rPh>
    <phoneticPr fontId="1"/>
  </si>
  <si>
    <t>小　計
Ｃ＝Ａ＋Ｂ</t>
    <rPh sb="0" eb="1">
      <t>ショウ</t>
    </rPh>
    <rPh sb="2" eb="3">
      <t>ケイ</t>
    </rPh>
    <phoneticPr fontId="1"/>
  </si>
  <si>
    <t>小　計
Ｄ</t>
    <rPh sb="0" eb="1">
      <t>ショウ</t>
    </rPh>
    <rPh sb="2" eb="3">
      <t>ケイ</t>
    </rPh>
    <phoneticPr fontId="1"/>
  </si>
  <si>
    <t>※設計監理費は、補助内示前に契約を結んだ場合は補助対象外工事費の欄に計上してください。</t>
    <rPh sb="1" eb="3">
      <t>セッケイ</t>
    </rPh>
    <rPh sb="3" eb="5">
      <t>カンリ</t>
    </rPh>
    <rPh sb="5" eb="6">
      <t>ヒ</t>
    </rPh>
    <rPh sb="8" eb="10">
      <t>ホジョ</t>
    </rPh>
    <rPh sb="10" eb="12">
      <t>ナイジ</t>
    </rPh>
    <rPh sb="12" eb="13">
      <t>マエ</t>
    </rPh>
    <rPh sb="14" eb="16">
      <t>ケイヤク</t>
    </rPh>
    <rPh sb="17" eb="18">
      <t>ムス</t>
    </rPh>
    <rPh sb="20" eb="22">
      <t>バアイ</t>
    </rPh>
    <rPh sb="23" eb="25">
      <t>ホジョ</t>
    </rPh>
    <rPh sb="25" eb="28">
      <t>タイショウガイ</t>
    </rPh>
    <rPh sb="28" eb="31">
      <t>コウジヒ</t>
    </rPh>
    <rPh sb="32" eb="33">
      <t>ラン</t>
    </rPh>
    <rPh sb="34" eb="36">
      <t>ケイジョウ</t>
    </rPh>
    <phoneticPr fontId="1"/>
  </si>
  <si>
    <t>事　業　費　内　訳</t>
    <rPh sb="0" eb="1">
      <t>コト</t>
    </rPh>
    <rPh sb="2" eb="3">
      <t>ギョウ</t>
    </rPh>
    <rPh sb="4" eb="5">
      <t>ヒ</t>
    </rPh>
    <rPh sb="6" eb="7">
      <t>ナイ</t>
    </rPh>
    <rPh sb="8" eb="9">
      <t>ヤク</t>
    </rPh>
    <phoneticPr fontId="1"/>
  </si>
  <si>
    <t>事　業　費　内　訳（全体）</t>
    <rPh sb="0" eb="1">
      <t>コト</t>
    </rPh>
    <rPh sb="2" eb="3">
      <t>ギョウ</t>
    </rPh>
    <rPh sb="4" eb="5">
      <t>ヒ</t>
    </rPh>
    <rPh sb="6" eb="7">
      <t>ナイ</t>
    </rPh>
    <rPh sb="8" eb="9">
      <t>ヤク</t>
    </rPh>
    <rPh sb="10" eb="12">
      <t>ゼンタイ</t>
    </rPh>
    <phoneticPr fontId="1"/>
  </si>
  <si>
    <t>事業費按分表</t>
    <rPh sb="0" eb="2">
      <t>ジギョウ</t>
    </rPh>
    <rPh sb="2" eb="3">
      <t>ヒ</t>
    </rPh>
    <rPh sb="3" eb="5">
      <t>アンブン</t>
    </rPh>
    <rPh sb="5" eb="6">
      <t>ヒョウ</t>
    </rPh>
    <phoneticPr fontId="1"/>
  </si>
  <si>
    <t>※併設施設が７つ以上の場合は、整備費補助を受けない施設を１列にまとめて記載して構いません。</t>
    <rPh sb="1" eb="3">
      <t>ヘイセツ</t>
    </rPh>
    <rPh sb="3" eb="5">
      <t>シセツ</t>
    </rPh>
    <rPh sb="8" eb="10">
      <t>イジョウ</t>
    </rPh>
    <rPh sb="11" eb="13">
      <t>バアイ</t>
    </rPh>
    <rPh sb="15" eb="17">
      <t>セイビ</t>
    </rPh>
    <rPh sb="17" eb="18">
      <t>ヒ</t>
    </rPh>
    <rPh sb="18" eb="20">
      <t>ホジョ</t>
    </rPh>
    <rPh sb="21" eb="22">
      <t>ウ</t>
    </rPh>
    <rPh sb="25" eb="27">
      <t>シセツ</t>
    </rPh>
    <rPh sb="29" eb="30">
      <t>レツ</t>
    </rPh>
    <rPh sb="35" eb="37">
      <t>キサイ</t>
    </rPh>
    <rPh sb="39" eb="40">
      <t>カマ</t>
    </rPh>
    <phoneticPr fontId="1"/>
  </si>
  <si>
    <t>認知症高齢者グループホーム</t>
    <rPh sb="0" eb="6">
      <t>ニンチショウコウレイシャ</t>
    </rPh>
    <phoneticPr fontId="1"/>
  </si>
  <si>
    <t>看護小規模多機能型居宅介護</t>
    <rPh sb="0" eb="13">
      <t>カンゴショウキボタキノウガタキョタクカイゴ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</si>
</sst>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4"/>
      <color rgb="FF0000FF"/>
      <name val="ＭＳ 明朝"/>
      <family val="1"/>
      <charset val="128"/>
    </font>
    <font>
      <sz val="11"/>
      <color theme="1"/>
      <name val="ＭＳ Ｐゴシック"/>
      <family val="2"/>
      <charset val="128"/>
      <scheme val="minor"/>
    </font>
    <font>
      <sz val="12"/>
      <name val="ＭＳ Ｐ明朝"/>
      <family val="1"/>
      <charset val="128"/>
    </font>
    <font>
      <sz val="6"/>
      <name val="ＭＳ Ｐゴシック"/>
      <family val="3"/>
      <charset val="128"/>
    </font>
    <font>
      <sz val="11"/>
      <name val="ＭＳ Ｐ明朝"/>
      <family val="1"/>
      <charset val="128"/>
    </font>
    <font>
      <b/>
      <u/>
      <sz val="11"/>
      <name val="ＭＳ Ｐ明朝"/>
      <family val="1"/>
      <charset val="128"/>
    </font>
    <font>
      <sz val="12"/>
      <color rgb="FF0000FF"/>
      <name val="ＭＳ Ｐ明朝"/>
      <family val="1"/>
      <charset val="128"/>
    </font>
    <font>
      <sz val="14"/>
      <name val="ＭＳ Ｐ明朝"/>
      <family val="1"/>
      <charset val="128"/>
    </font>
    <font>
      <sz val="16"/>
      <name val="ＭＳ Ｐ明朝"/>
      <family val="1"/>
      <charset val="128"/>
    </font>
    <font>
      <sz val="11"/>
      <color rgb="FF0000FF"/>
      <name val="ＭＳ Ｐ明朝"/>
      <family val="1"/>
      <charset val="128"/>
    </font>
    <font>
      <sz val="14"/>
      <color rgb="FF0000FF"/>
      <name val="ＭＳ Ｐ明朝"/>
      <family val="1"/>
      <charset val="128"/>
    </font>
    <font>
      <sz val="11"/>
      <name val="ＭＳ 明朝"/>
      <family val="1"/>
      <charset val="128"/>
    </font>
    <font>
      <b/>
      <u/>
      <sz val="11"/>
      <name val="ＭＳ 明朝"/>
      <family val="1"/>
      <charset val="128"/>
    </font>
    <font>
      <b/>
      <sz val="16"/>
      <color theme="1"/>
      <name val="ＭＳ Ｐ明朝"/>
      <family val="1"/>
      <charset val="128"/>
    </font>
    <font>
      <sz val="11"/>
      <color theme="1"/>
      <name val="ＭＳ Ｐ明朝"/>
      <family val="1"/>
      <charset val="128"/>
    </font>
    <font>
      <sz val="14"/>
      <color theme="1"/>
      <name val="ＭＳ Ｐ明朝"/>
      <family val="1"/>
      <charset val="128"/>
    </font>
    <font>
      <u/>
      <sz val="14"/>
      <color theme="1"/>
      <name val="ＭＳ Ｐ明朝"/>
      <family val="1"/>
      <charset val="128"/>
    </font>
    <font>
      <sz val="12"/>
      <color theme="1"/>
      <name val="ＭＳ Ｐ明朝"/>
      <family val="1"/>
      <charset val="128"/>
    </font>
    <font>
      <b/>
      <sz val="14"/>
      <color theme="1"/>
      <name val="ＭＳ Ｐ明朝"/>
      <family val="1"/>
      <charset val="128"/>
    </font>
    <font>
      <i/>
      <sz val="11"/>
      <color rgb="FF0000FF"/>
      <name val="ＭＳ Ｐ明朝"/>
      <family val="1"/>
      <charset val="128"/>
    </font>
    <font>
      <i/>
      <sz val="11"/>
      <color indexed="12"/>
      <name val="ＭＳ Ｐ明朝"/>
      <family val="1"/>
      <charset val="128"/>
    </font>
    <font>
      <i/>
      <sz val="11"/>
      <name val="ＭＳ Ｐ明朝"/>
      <family val="1"/>
      <charset val="128"/>
    </font>
    <font>
      <sz val="18"/>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xf numFmtId="38" fontId="8" fillId="0" borderId="0" applyFont="0" applyFill="0" applyBorder="0" applyAlignment="0" applyProtection="0">
      <alignment vertical="center"/>
    </xf>
  </cellStyleXfs>
  <cellXfs count="199">
    <xf numFmtId="0" fontId="0" fillId="0" borderId="0" xfId="0">
      <alignment vertical="center"/>
    </xf>
    <xf numFmtId="0" fontId="9" fillId="0" borderId="0" xfId="3" applyFont="1" applyAlignment="1">
      <alignment vertical="center"/>
    </xf>
    <xf numFmtId="0" fontId="9" fillId="0" borderId="0" xfId="3" applyFont="1" applyAlignment="1">
      <alignment horizontal="right" vertical="center"/>
    </xf>
    <xf numFmtId="0" fontId="9" fillId="0" borderId="5" xfId="3" applyFont="1" applyBorder="1" applyAlignment="1">
      <alignment horizontal="center" vertical="center"/>
    </xf>
    <xf numFmtId="0" fontId="9" fillId="0" borderId="8" xfId="3" applyFont="1" applyBorder="1" applyAlignment="1">
      <alignment vertical="center"/>
    </xf>
    <xf numFmtId="0" fontId="9" fillId="0" borderId="19" xfId="3" applyFont="1" applyBorder="1" applyAlignment="1">
      <alignment horizontal="left" vertical="center"/>
    </xf>
    <xf numFmtId="0" fontId="9" fillId="0" borderId="3" xfId="3" applyFont="1" applyBorder="1" applyAlignment="1">
      <alignment vertical="center"/>
    </xf>
    <xf numFmtId="9" fontId="9" fillId="0" borderId="3" xfId="3" applyNumberFormat="1" applyFont="1" applyFill="1" applyBorder="1" applyAlignment="1">
      <alignment vertical="center"/>
    </xf>
    <xf numFmtId="0" fontId="9" fillId="0" borderId="8" xfId="3" applyFont="1" applyFill="1" applyBorder="1" applyAlignment="1">
      <alignment vertical="center"/>
    </xf>
    <xf numFmtId="9" fontId="9" fillId="0" borderId="3" xfId="3" applyNumberFormat="1" applyFont="1" applyBorder="1" applyAlignment="1">
      <alignment vertical="center"/>
    </xf>
    <xf numFmtId="0" fontId="9" fillId="0" borderId="0" xfId="3" applyFont="1" applyFill="1" applyAlignment="1">
      <alignment vertical="center"/>
    </xf>
    <xf numFmtId="0" fontId="9" fillId="0" borderId="0" xfId="3" applyFont="1" applyFill="1" applyAlignment="1">
      <alignment vertical="top"/>
    </xf>
    <xf numFmtId="0" fontId="11" fillId="0" borderId="0" xfId="3" applyFont="1" applyAlignment="1">
      <alignment vertical="center"/>
    </xf>
    <xf numFmtId="0" fontId="13" fillId="0" borderId="8" xfId="3" applyFont="1" applyBorder="1" applyAlignment="1">
      <alignment vertical="center"/>
    </xf>
    <xf numFmtId="0" fontId="9" fillId="0" borderId="5" xfId="3" applyFont="1" applyBorder="1" applyAlignment="1">
      <alignment vertical="center" wrapText="1"/>
    </xf>
    <xf numFmtId="0" fontId="9" fillId="0" borderId="3" xfId="3" applyFont="1" applyBorder="1" applyAlignment="1">
      <alignment vertical="center" wrapText="1"/>
    </xf>
    <xf numFmtId="0" fontId="9" fillId="0" borderId="0" xfId="3" applyFont="1" applyFill="1" applyBorder="1" applyAlignment="1">
      <alignment vertical="center"/>
    </xf>
    <xf numFmtId="0" fontId="4" fillId="0" borderId="0" xfId="3" applyFill="1" applyBorder="1" applyAlignment="1">
      <alignment vertical="center"/>
    </xf>
    <xf numFmtId="0" fontId="14" fillId="0" borderId="0" xfId="3" applyFont="1" applyAlignment="1">
      <alignment vertical="center"/>
    </xf>
    <xf numFmtId="0" fontId="14" fillId="0" borderId="40" xfId="3" applyFont="1" applyBorder="1" applyAlignment="1">
      <alignment vertical="center"/>
    </xf>
    <xf numFmtId="0" fontId="14" fillId="0" borderId="0" xfId="3" applyFont="1" applyBorder="1" applyAlignment="1">
      <alignment vertical="center"/>
    </xf>
    <xf numFmtId="9" fontId="13" fillId="0" borderId="1" xfId="3" applyNumberFormat="1" applyFont="1" applyBorder="1" applyAlignment="1">
      <alignment vertical="center"/>
    </xf>
    <xf numFmtId="38" fontId="9" fillId="0" borderId="3" xfId="4" applyFont="1" applyBorder="1" applyAlignment="1">
      <alignment vertical="center"/>
    </xf>
    <xf numFmtId="9" fontId="13" fillId="0" borderId="5" xfId="3" applyNumberFormat="1" applyFont="1" applyBorder="1" applyAlignment="1">
      <alignment vertical="center"/>
    </xf>
    <xf numFmtId="0" fontId="13" fillId="0" borderId="6" xfId="3" applyFont="1" applyBorder="1" applyAlignment="1">
      <alignment vertical="center"/>
    </xf>
    <xf numFmtId="0" fontId="9" fillId="0" borderId="38" xfId="3" applyFont="1" applyBorder="1" applyAlignment="1">
      <alignment horizontal="center" vertical="center" textRotation="255" wrapText="1"/>
    </xf>
    <xf numFmtId="38" fontId="13" fillId="0" borderId="38" xfId="4" applyFont="1" applyBorder="1" applyAlignment="1">
      <alignment horizontal="right" vertical="top"/>
    </xf>
    <xf numFmtId="9" fontId="9" fillId="0" borderId="38" xfId="3" applyNumberFormat="1" applyFont="1" applyBorder="1" applyAlignment="1">
      <alignment vertical="top"/>
    </xf>
    <xf numFmtId="38" fontId="13" fillId="0" borderId="7" xfId="4" applyFont="1" applyBorder="1" applyAlignment="1">
      <alignment vertical="top"/>
    </xf>
    <xf numFmtId="0" fontId="9" fillId="0" borderId="6" xfId="3" applyFont="1" applyBorder="1" applyAlignment="1">
      <alignment vertical="center"/>
    </xf>
    <xf numFmtId="9" fontId="9" fillId="0" borderId="7" xfId="3" applyNumberFormat="1" applyFont="1" applyBorder="1" applyAlignment="1">
      <alignment vertical="center"/>
    </xf>
    <xf numFmtId="0" fontId="13" fillId="0" borderId="8" xfId="3" applyFont="1" applyBorder="1" applyAlignment="1">
      <alignment horizontal="left" vertical="center"/>
    </xf>
    <xf numFmtId="0" fontId="17" fillId="0" borderId="0" xfId="3" applyFont="1" applyAlignment="1">
      <alignment horizontal="right" vertical="center"/>
    </xf>
    <xf numFmtId="9" fontId="13" fillId="0" borderId="6" xfId="3" applyNumberFormat="1" applyFont="1" applyBorder="1" applyAlignment="1">
      <alignment vertical="center"/>
    </xf>
    <xf numFmtId="9" fontId="13" fillId="0" borderId="8" xfId="3" applyNumberFormat="1" applyFont="1" applyBorder="1" applyAlignment="1">
      <alignment vertical="center"/>
    </xf>
    <xf numFmtId="0" fontId="9" fillId="0" borderId="1" xfId="3" applyFont="1" applyBorder="1" applyAlignment="1">
      <alignment horizontal="left" vertical="center" wrapText="1"/>
    </xf>
    <xf numFmtId="0" fontId="9" fillId="0" borderId="5" xfId="3" applyFont="1" applyBorder="1" applyAlignment="1">
      <alignment horizontal="left" vertical="center" wrapText="1"/>
    </xf>
    <xf numFmtId="0" fontId="9" fillId="0" borderId="2" xfId="3" applyFont="1" applyBorder="1" applyAlignment="1">
      <alignment horizontal="left" vertical="center" wrapText="1"/>
    </xf>
    <xf numFmtId="9" fontId="9" fillId="2" borderId="6" xfId="3" applyNumberFormat="1" applyFont="1" applyFill="1" applyBorder="1" applyAlignment="1">
      <alignment vertical="center"/>
    </xf>
    <xf numFmtId="9" fontId="9" fillId="2" borderId="8" xfId="3" applyNumberFormat="1" applyFont="1" applyFill="1" applyBorder="1" applyAlignment="1">
      <alignment vertical="center"/>
    </xf>
    <xf numFmtId="9" fontId="9" fillId="2" borderId="5" xfId="3" applyNumberFormat="1" applyFont="1" applyFill="1" applyBorder="1" applyAlignment="1">
      <alignment vertical="center"/>
    </xf>
    <xf numFmtId="9" fontId="13" fillId="0" borderId="3" xfId="3" applyNumberFormat="1" applyFont="1" applyBorder="1" applyAlignment="1">
      <alignment vertical="center"/>
    </xf>
    <xf numFmtId="0" fontId="13" fillId="0" borderId="43" xfId="3" applyFont="1" applyBorder="1" applyAlignment="1">
      <alignment horizontal="right" vertical="center"/>
    </xf>
    <xf numFmtId="176" fontId="13" fillId="0" borderId="48" xfId="4" applyNumberFormat="1" applyFont="1" applyBorder="1" applyAlignment="1">
      <alignment vertical="center"/>
    </xf>
    <xf numFmtId="176" fontId="13" fillId="0" borderId="45" xfId="4" applyNumberFormat="1" applyFont="1" applyBorder="1" applyAlignment="1">
      <alignment vertical="center"/>
    </xf>
    <xf numFmtId="176" fontId="13" fillId="0" borderId="41" xfId="4" applyNumberFormat="1" applyFont="1" applyBorder="1" applyAlignment="1">
      <alignment vertical="center"/>
    </xf>
    <xf numFmtId="176" fontId="13" fillId="0" borderId="5" xfId="4" applyNumberFormat="1" applyFont="1" applyBorder="1" applyAlignment="1">
      <alignment vertical="center"/>
    </xf>
    <xf numFmtId="176" fontId="9" fillId="0" borderId="3" xfId="3" applyNumberFormat="1" applyFont="1" applyBorder="1" applyAlignment="1">
      <alignment vertical="center" wrapText="1"/>
    </xf>
    <xf numFmtId="176" fontId="16" fillId="0" borderId="7" xfId="4" applyNumberFormat="1" applyFont="1" applyBorder="1" applyAlignment="1">
      <alignment horizontal="right" vertical="top"/>
    </xf>
    <xf numFmtId="176" fontId="9" fillId="0" borderId="46" xfId="4" applyNumberFormat="1" applyFont="1" applyBorder="1" applyAlignment="1">
      <alignment vertical="center"/>
    </xf>
    <xf numFmtId="176" fontId="13" fillId="0" borderId="38" xfId="4" applyNumberFormat="1" applyFont="1" applyBorder="1" applyAlignment="1">
      <alignment vertical="center"/>
    </xf>
    <xf numFmtId="176" fontId="13" fillId="0" borderId="46" xfId="4" applyNumberFormat="1" applyFont="1" applyBorder="1" applyAlignment="1">
      <alignment vertical="center"/>
    </xf>
    <xf numFmtId="176" fontId="9" fillId="2" borderId="49" xfId="4" applyNumberFormat="1" applyFont="1" applyFill="1" applyBorder="1" applyAlignment="1">
      <alignment vertical="center"/>
    </xf>
    <xf numFmtId="176" fontId="9" fillId="2" borderId="0" xfId="4" applyNumberFormat="1" applyFont="1" applyFill="1" applyBorder="1" applyAlignment="1">
      <alignment vertical="center"/>
    </xf>
    <xf numFmtId="176" fontId="13" fillId="0" borderId="42" xfId="4" applyNumberFormat="1" applyFont="1" applyBorder="1" applyAlignment="1">
      <alignment vertical="center"/>
    </xf>
    <xf numFmtId="176" fontId="9" fillId="2" borderId="5" xfId="4" applyNumberFormat="1" applyFont="1" applyFill="1" applyBorder="1" applyAlignment="1">
      <alignment vertical="center"/>
    </xf>
    <xf numFmtId="176" fontId="13" fillId="0" borderId="50" xfId="4" applyNumberFormat="1" applyFont="1" applyBorder="1" applyAlignment="1">
      <alignment vertical="center"/>
    </xf>
    <xf numFmtId="176" fontId="13" fillId="0" borderId="47" xfId="4" applyNumberFormat="1" applyFont="1" applyBorder="1" applyAlignment="1">
      <alignment vertical="center"/>
    </xf>
    <xf numFmtId="176" fontId="13" fillId="0" borderId="9" xfId="4" applyNumberFormat="1" applyFont="1" applyBorder="1" applyAlignment="1">
      <alignment vertical="center"/>
    </xf>
    <xf numFmtId="176" fontId="13" fillId="0" borderId="44" xfId="4" applyNumberFormat="1" applyFont="1" applyBorder="1" applyAlignment="1">
      <alignment vertical="center"/>
    </xf>
    <xf numFmtId="176" fontId="13" fillId="0" borderId="38" xfId="4" applyNumberFormat="1" applyFont="1" applyBorder="1" applyAlignment="1">
      <alignment horizontal="right" vertical="top"/>
    </xf>
    <xf numFmtId="176" fontId="13" fillId="0" borderId="51" xfId="4" applyNumberFormat="1" applyFont="1" applyBorder="1" applyAlignment="1">
      <alignment vertical="center"/>
    </xf>
    <xf numFmtId="176" fontId="13" fillId="0" borderId="40" xfId="4" applyNumberFormat="1" applyFont="1" applyBorder="1" applyAlignment="1">
      <alignment vertical="center"/>
    </xf>
    <xf numFmtId="176" fontId="13" fillId="0" borderId="19" xfId="4" applyNumberFormat="1" applyFont="1" applyBorder="1" applyAlignment="1">
      <alignment vertical="center"/>
    </xf>
    <xf numFmtId="176" fontId="13" fillId="0" borderId="7" xfId="4" applyNumberFormat="1" applyFont="1" applyBorder="1" applyAlignment="1">
      <alignment vertical="top"/>
    </xf>
    <xf numFmtId="176" fontId="9" fillId="0" borderId="10" xfId="4" applyNumberFormat="1" applyFont="1" applyBorder="1" applyAlignment="1">
      <alignment vertical="center"/>
    </xf>
    <xf numFmtId="176" fontId="13" fillId="0" borderId="39" xfId="4" applyNumberFormat="1" applyFont="1" applyBorder="1" applyAlignment="1">
      <alignment vertical="center"/>
    </xf>
    <xf numFmtId="176" fontId="13" fillId="0" borderId="10" xfId="4" applyNumberFormat="1" applyFont="1" applyBorder="1" applyAlignment="1">
      <alignment vertical="center"/>
    </xf>
    <xf numFmtId="9" fontId="9" fillId="0" borderId="6" xfId="3" applyNumberFormat="1" applyFont="1" applyFill="1" applyBorder="1" applyAlignment="1">
      <alignment vertical="center"/>
    </xf>
    <xf numFmtId="9" fontId="9" fillId="0" borderId="8" xfId="3" applyNumberFormat="1" applyFont="1" applyFill="1" applyBorder="1" applyAlignment="1">
      <alignment vertical="center"/>
    </xf>
    <xf numFmtId="176" fontId="9" fillId="0" borderId="0" xfId="4" applyNumberFormat="1" applyFont="1" applyFill="1" applyBorder="1" applyAlignment="1">
      <alignment vertical="center"/>
    </xf>
    <xf numFmtId="9" fontId="9" fillId="0" borderId="5" xfId="3" applyNumberFormat="1" applyFont="1" applyFill="1" applyBorder="1" applyAlignment="1">
      <alignment vertical="center"/>
    </xf>
    <xf numFmtId="176" fontId="9" fillId="0" borderId="40" xfId="4" applyNumberFormat="1" applyFont="1" applyFill="1" applyBorder="1" applyAlignment="1">
      <alignment vertical="center"/>
    </xf>
    <xf numFmtId="176" fontId="13" fillId="0" borderId="49" xfId="4" applyNumberFormat="1" applyFont="1" applyFill="1" applyBorder="1" applyAlignment="1">
      <alignment vertical="center"/>
    </xf>
    <xf numFmtId="176" fontId="13" fillId="0" borderId="0" xfId="4" applyNumberFormat="1" applyFont="1" applyFill="1" applyBorder="1" applyAlignment="1">
      <alignment vertical="center"/>
    </xf>
    <xf numFmtId="38" fontId="16" fillId="0" borderId="38" xfId="4" applyFont="1" applyBorder="1" applyAlignment="1">
      <alignment horizontal="right" vertical="top"/>
    </xf>
    <xf numFmtId="9" fontId="11" fillId="0" borderId="38" xfId="3" applyNumberFormat="1" applyFont="1" applyBorder="1" applyAlignment="1">
      <alignment vertical="top"/>
    </xf>
    <xf numFmtId="38" fontId="16" fillId="0" borderId="7" xfId="4" applyFont="1" applyBorder="1" applyAlignment="1">
      <alignment vertical="top"/>
    </xf>
    <xf numFmtId="176" fontId="13" fillId="0" borderId="5" xfId="4" applyNumberFormat="1" applyFont="1" applyFill="1" applyBorder="1" applyAlignment="1">
      <alignment vertical="center"/>
    </xf>
    <xf numFmtId="0" fontId="20" fillId="0" borderId="0" xfId="0" applyFont="1">
      <alignment vertical="center"/>
    </xf>
    <xf numFmtId="0" fontId="21" fillId="0" borderId="0" xfId="0" applyFont="1">
      <alignment vertical="center"/>
    </xf>
    <xf numFmtId="0" fontId="22" fillId="3" borderId="0" xfId="0" applyFont="1" applyFill="1" applyAlignment="1">
      <alignment horizontal="right" vertical="center"/>
    </xf>
    <xf numFmtId="0" fontId="22" fillId="2" borderId="12" xfId="0" applyFont="1" applyFill="1" applyBorder="1" applyAlignment="1">
      <alignment horizontal="right" vertical="center"/>
    </xf>
    <xf numFmtId="0" fontId="24" fillId="0" borderId="16" xfId="0" applyFont="1" applyBorder="1">
      <alignment vertical="center"/>
    </xf>
    <xf numFmtId="9" fontId="22" fillId="2" borderId="11" xfId="0" applyNumberFormat="1" applyFont="1" applyFill="1" applyBorder="1">
      <alignment vertical="center"/>
    </xf>
    <xf numFmtId="0" fontId="22" fillId="2" borderId="17" xfId="0" applyFont="1" applyFill="1" applyBorder="1" applyAlignment="1">
      <alignment horizontal="right" vertical="center"/>
    </xf>
    <xf numFmtId="0" fontId="24" fillId="0" borderId="14" xfId="0" applyFont="1" applyBorder="1">
      <alignment vertical="center"/>
    </xf>
    <xf numFmtId="9" fontId="22" fillId="2" borderId="15" xfId="0" applyNumberFormat="1" applyFont="1" applyFill="1" applyBorder="1">
      <alignment vertical="center"/>
    </xf>
    <xf numFmtId="0" fontId="23" fillId="0" borderId="0" xfId="0" applyFont="1" applyFill="1" applyAlignment="1">
      <alignment horizontal="left" vertical="center"/>
    </xf>
    <xf numFmtId="0" fontId="24" fillId="0" borderId="0" xfId="0" applyFont="1" applyAlignment="1">
      <alignment horizontal="center" vertical="center"/>
    </xf>
    <xf numFmtId="0" fontId="24" fillId="0" borderId="13" xfId="0" applyFont="1" applyBorder="1" applyAlignment="1">
      <alignment horizontal="right" vertical="center"/>
    </xf>
    <xf numFmtId="0" fontId="24" fillId="0" borderId="25"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30" xfId="0" applyFont="1" applyBorder="1" applyAlignment="1">
      <alignment horizontal="right" vertical="center"/>
    </xf>
    <xf numFmtId="0" fontId="22" fillId="2" borderId="20" xfId="0" applyFont="1" applyFill="1" applyBorder="1">
      <alignment vertical="center"/>
    </xf>
    <xf numFmtId="0" fontId="22" fillId="2" borderId="10" xfId="0" applyFont="1" applyFill="1" applyBorder="1">
      <alignment vertical="center"/>
    </xf>
    <xf numFmtId="0" fontId="22" fillId="2" borderId="3" xfId="0" applyFont="1" applyFill="1" applyBorder="1">
      <alignment vertical="center"/>
    </xf>
    <xf numFmtId="0" fontId="22" fillId="0" borderId="0" xfId="0" applyFont="1" applyFill="1" applyBorder="1">
      <alignment vertical="center"/>
    </xf>
    <xf numFmtId="0" fontId="24" fillId="0" borderId="28" xfId="0" applyFont="1" applyBorder="1" applyAlignment="1">
      <alignment horizontal="right" vertical="center"/>
    </xf>
    <xf numFmtId="10" fontId="17" fillId="0" borderId="25" xfId="0" applyNumberFormat="1" applyFont="1" applyFill="1" applyBorder="1">
      <alignment vertical="center"/>
    </xf>
    <xf numFmtId="10" fontId="14" fillId="2" borderId="13" xfId="0" applyNumberFormat="1" applyFont="1" applyFill="1" applyBorder="1">
      <alignment vertical="center"/>
    </xf>
    <xf numFmtId="10" fontId="14" fillId="2" borderId="2" xfId="0" applyNumberFormat="1" applyFont="1" applyFill="1" applyBorder="1">
      <alignment vertical="center"/>
    </xf>
    <xf numFmtId="10" fontId="14" fillId="0" borderId="0" xfId="0" applyNumberFormat="1" applyFont="1" applyFill="1" applyBorder="1">
      <alignment vertical="center"/>
    </xf>
    <xf numFmtId="0" fontId="22" fillId="0" borderId="7" xfId="0" applyFont="1" applyBorder="1" applyAlignment="1">
      <alignment horizontal="center" vertical="center"/>
    </xf>
    <xf numFmtId="0" fontId="22" fillId="0" borderId="25" xfId="0" applyFont="1" applyBorder="1" applyAlignment="1">
      <alignment horizontal="center" vertical="center"/>
    </xf>
    <xf numFmtId="10" fontId="13" fillId="0" borderId="13" xfId="0" applyNumberFormat="1" applyFont="1" applyFill="1" applyBorder="1">
      <alignment vertical="center"/>
    </xf>
    <xf numFmtId="10" fontId="13" fillId="0" borderId="2" xfId="0" applyNumberFormat="1" applyFont="1" applyFill="1" applyBorder="1">
      <alignment vertical="center"/>
    </xf>
    <xf numFmtId="10" fontId="11" fillId="0" borderId="0" xfId="0" applyNumberFormat="1" applyFont="1" applyFill="1" applyBorder="1" applyAlignment="1">
      <alignment horizontal="center" vertical="center"/>
    </xf>
    <xf numFmtId="0" fontId="21" fillId="0" borderId="0" xfId="0" applyFont="1" applyAlignment="1">
      <alignment horizontal="center" vertical="center"/>
    </xf>
    <xf numFmtId="0" fontId="22" fillId="0" borderId="4" xfId="0" applyFont="1" applyBorder="1" applyAlignment="1">
      <alignment vertical="center" shrinkToFit="1"/>
    </xf>
    <xf numFmtId="176" fontId="22" fillId="2" borderId="4" xfId="0" applyNumberFormat="1" applyFont="1" applyFill="1" applyBorder="1">
      <alignment vertical="center"/>
    </xf>
    <xf numFmtId="176" fontId="22" fillId="2" borderId="26" xfId="0" applyNumberFormat="1" applyFont="1" applyFill="1" applyBorder="1">
      <alignment vertical="center"/>
    </xf>
    <xf numFmtId="176" fontId="17" fillId="0" borderId="31" xfId="0" applyNumberFormat="1" applyFont="1" applyBorder="1" applyAlignment="1">
      <alignment horizontal="right" vertical="center"/>
    </xf>
    <xf numFmtId="176" fontId="17" fillId="0" borderId="4" xfId="0" applyNumberFormat="1" applyFont="1" applyBorder="1" applyAlignment="1">
      <alignment horizontal="right" vertical="center"/>
    </xf>
    <xf numFmtId="176" fontId="17" fillId="0" borderId="0" xfId="0" applyNumberFormat="1" applyFont="1" applyBorder="1" applyAlignment="1">
      <alignment horizontal="right" vertical="center"/>
    </xf>
    <xf numFmtId="176" fontId="17" fillId="0" borderId="0" xfId="0" applyNumberFormat="1" applyFont="1" applyAlignment="1">
      <alignment horizontal="right" vertical="center"/>
    </xf>
    <xf numFmtId="0" fontId="22" fillId="0" borderId="1" xfId="0" applyFont="1" applyBorder="1">
      <alignment vertical="center"/>
    </xf>
    <xf numFmtId="176" fontId="22" fillId="2" borderId="1" xfId="0" applyNumberFormat="1" applyFont="1" applyFill="1" applyBorder="1">
      <alignment vertical="center"/>
    </xf>
    <xf numFmtId="176" fontId="22" fillId="2" borderId="24" xfId="0" applyNumberFormat="1" applyFont="1" applyFill="1" applyBorder="1">
      <alignment vertical="center"/>
    </xf>
    <xf numFmtId="176" fontId="17" fillId="0" borderId="9" xfId="0" applyNumberFormat="1" applyFont="1" applyBorder="1" applyAlignment="1">
      <alignment horizontal="right" vertical="center"/>
    </xf>
    <xf numFmtId="176" fontId="17" fillId="0" borderId="1" xfId="0" applyNumberFormat="1" applyFont="1" applyBorder="1" applyAlignment="1">
      <alignment horizontal="right" vertical="center"/>
    </xf>
    <xf numFmtId="176" fontId="17" fillId="0" borderId="9"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22" fillId="0" borderId="5" xfId="0" applyFont="1" applyBorder="1">
      <alignment vertical="center"/>
    </xf>
    <xf numFmtId="176" fontId="17" fillId="0" borderId="39" xfId="0" applyNumberFormat="1" applyFont="1" applyBorder="1" applyAlignment="1">
      <alignment horizontal="right" vertical="center"/>
    </xf>
    <xf numFmtId="176" fontId="17" fillId="0" borderId="21" xfId="0" applyNumberFormat="1" applyFont="1" applyBorder="1">
      <alignment vertical="center"/>
    </xf>
    <xf numFmtId="176" fontId="17" fillId="0" borderId="27" xfId="0" applyNumberFormat="1" applyFont="1" applyBorder="1">
      <alignment vertical="center"/>
    </xf>
    <xf numFmtId="176" fontId="17" fillId="0" borderId="13" xfId="0" applyNumberFormat="1" applyFont="1" applyBorder="1">
      <alignment vertical="center"/>
    </xf>
    <xf numFmtId="0" fontId="22" fillId="0" borderId="4" xfId="0" applyFont="1" applyBorder="1">
      <alignment vertical="center"/>
    </xf>
    <xf numFmtId="176" fontId="22" fillId="2" borderId="5" xfId="0" applyNumberFormat="1" applyFont="1" applyFill="1" applyBorder="1">
      <alignment vertical="center"/>
    </xf>
    <xf numFmtId="176" fontId="22" fillId="2" borderId="18" xfId="0" applyNumberFormat="1" applyFont="1" applyFill="1" applyBorder="1">
      <alignment vertical="center"/>
    </xf>
    <xf numFmtId="176" fontId="17" fillId="0" borderId="22" xfId="0" applyNumberFormat="1" applyFont="1" applyBorder="1">
      <alignment vertical="center"/>
    </xf>
    <xf numFmtId="176" fontId="17" fillId="0" borderId="0" xfId="0" applyNumberFormat="1" applyFont="1" applyBorder="1">
      <alignment vertical="center"/>
    </xf>
    <xf numFmtId="176" fontId="17" fillId="0" borderId="3" xfId="0" applyNumberFormat="1" applyFont="1" applyFill="1" applyBorder="1">
      <alignment vertical="center"/>
    </xf>
    <xf numFmtId="176" fontId="17" fillId="0" borderId="26" xfId="0" applyNumberFormat="1" applyFont="1" applyFill="1" applyBorder="1">
      <alignment vertical="center"/>
    </xf>
    <xf numFmtId="176" fontId="17" fillId="0" borderId="10" xfId="0" applyNumberFormat="1" applyFont="1" applyFill="1" applyBorder="1">
      <alignment vertical="center"/>
    </xf>
    <xf numFmtId="176" fontId="17" fillId="0" borderId="0" xfId="0" applyNumberFormat="1" applyFont="1" applyFill="1" applyBorder="1">
      <alignment vertical="center"/>
    </xf>
    <xf numFmtId="0" fontId="22" fillId="0" borderId="0" xfId="0" applyFont="1">
      <alignment vertical="center"/>
    </xf>
    <xf numFmtId="0" fontId="22" fillId="0" borderId="0" xfId="0" applyFont="1" applyAlignment="1">
      <alignment vertical="center" wrapText="1"/>
    </xf>
    <xf numFmtId="176" fontId="22" fillId="0" borderId="54" xfId="0" applyNumberFormat="1" applyFont="1" applyFill="1" applyBorder="1">
      <alignment vertical="center"/>
    </xf>
    <xf numFmtId="176" fontId="17" fillId="0" borderId="53" xfId="0" applyNumberFormat="1" applyFont="1" applyFill="1" applyBorder="1">
      <alignment vertical="center"/>
    </xf>
    <xf numFmtId="176" fontId="22" fillId="0" borderId="53" xfId="0" applyNumberFormat="1" applyFont="1" applyFill="1" applyBorder="1">
      <alignment vertical="center"/>
    </xf>
    <xf numFmtId="176" fontId="13" fillId="0" borderId="3" xfId="4" applyNumberFormat="1" applyFont="1" applyBorder="1" applyAlignment="1">
      <alignment vertical="center"/>
    </xf>
    <xf numFmtId="0" fontId="26" fillId="0" borderId="0" xfId="3" applyFont="1" applyAlignment="1">
      <alignment vertical="center"/>
    </xf>
    <xf numFmtId="0" fontId="26" fillId="0" borderId="45" xfId="3" applyFont="1" applyBorder="1" applyAlignment="1">
      <alignment vertical="center"/>
    </xf>
    <xf numFmtId="38" fontId="26" fillId="0" borderId="3" xfId="4" applyFont="1" applyBorder="1" applyAlignment="1">
      <alignment horizontal="right" vertical="center"/>
    </xf>
    <xf numFmtId="9" fontId="26" fillId="0" borderId="38" xfId="3" applyNumberFormat="1" applyFont="1" applyBorder="1" applyAlignment="1">
      <alignment horizontal="right" vertical="center"/>
    </xf>
    <xf numFmtId="0" fontId="27" fillId="0" borderId="0" xfId="3" applyFont="1" applyAlignment="1">
      <alignment vertical="center"/>
    </xf>
    <xf numFmtId="0" fontId="27" fillId="0" borderId="45" xfId="3" applyFont="1" applyBorder="1" applyAlignment="1">
      <alignment vertical="center"/>
    </xf>
    <xf numFmtId="38" fontId="27" fillId="0" borderId="3" xfId="4" applyFont="1" applyBorder="1" applyAlignment="1">
      <alignment horizontal="right" vertical="center"/>
    </xf>
    <xf numFmtId="9" fontId="27" fillId="0" borderId="38" xfId="3" applyNumberFormat="1" applyFont="1" applyBorder="1" applyAlignment="1">
      <alignment horizontal="right" vertical="center"/>
    </xf>
    <xf numFmtId="0" fontId="28" fillId="0" borderId="3" xfId="3" applyFont="1" applyBorder="1" applyAlignment="1">
      <alignment horizontal="right" vertical="center" wrapText="1"/>
    </xf>
    <xf numFmtId="38" fontId="28" fillId="0" borderId="7" xfId="4" applyFont="1" applyBorder="1" applyAlignment="1">
      <alignment horizontal="right" vertical="top"/>
    </xf>
    <xf numFmtId="0" fontId="28" fillId="0" borderId="0" xfId="3" applyFont="1" applyAlignment="1">
      <alignment vertical="center" wrapText="1"/>
    </xf>
    <xf numFmtId="0" fontId="11" fillId="0" borderId="0" xfId="3" applyFont="1" applyAlignment="1">
      <alignment horizontal="right" vertical="center"/>
    </xf>
    <xf numFmtId="0" fontId="22" fillId="0" borderId="0" xfId="0" applyFont="1" applyAlignment="1">
      <alignment vertical="center" wrapText="1"/>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6"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3" xfId="0" applyFont="1" applyBorder="1" applyAlignment="1">
      <alignment horizontal="center" vertical="center"/>
    </xf>
    <xf numFmtId="0" fontId="22" fillId="0" borderId="6" xfId="0" applyFont="1" applyBorder="1" applyAlignment="1">
      <alignment horizontal="center" vertical="center" textRotation="255" wrapText="1"/>
    </xf>
    <xf numFmtId="0" fontId="22" fillId="0" borderId="8" xfId="0" applyFont="1" applyBorder="1" applyAlignment="1">
      <alignment horizontal="center" vertical="center" textRotation="255" wrapText="1"/>
    </xf>
    <xf numFmtId="0" fontId="22" fillId="0" borderId="3" xfId="0" applyFont="1" applyBorder="1" applyAlignment="1">
      <alignment horizontal="center" vertical="center" textRotation="255" wrapText="1"/>
    </xf>
    <xf numFmtId="0" fontId="22" fillId="0" borderId="7"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2" fillId="0" borderId="52" xfId="0" applyFont="1" applyBorder="1" applyAlignment="1">
      <alignment horizontal="center" vertical="center"/>
    </xf>
    <xf numFmtId="0" fontId="22" fillId="0" borderId="13" xfId="0" applyFont="1" applyBorder="1" applyAlignment="1">
      <alignment horizontal="center" vertical="center"/>
    </xf>
    <xf numFmtId="0" fontId="7" fillId="0" borderId="0" xfId="3" applyFont="1" applyAlignment="1">
      <alignment vertical="center"/>
    </xf>
    <xf numFmtId="0" fontId="29" fillId="0" borderId="0" xfId="3" applyFont="1" applyAlignment="1">
      <alignment horizontal="center" vertical="center"/>
    </xf>
    <xf numFmtId="0" fontId="18" fillId="0" borderId="0" xfId="3" applyFont="1" applyFill="1" applyAlignment="1">
      <alignment horizontal="left" vertical="center" wrapText="1"/>
    </xf>
    <xf numFmtId="0" fontId="11" fillId="0" borderId="0" xfId="3" applyFont="1" applyFill="1" applyAlignment="1">
      <alignment vertical="center" wrapText="1"/>
    </xf>
    <xf numFmtId="0" fontId="4" fillId="0" borderId="0" xfId="3" applyFont="1" applyAlignment="1">
      <alignment vertical="center" wrapText="1"/>
    </xf>
    <xf numFmtId="0" fontId="9" fillId="0" borderId="48" xfId="3" applyFont="1" applyBorder="1" applyAlignment="1">
      <alignment horizontal="center" vertical="center" textRotation="255" wrapText="1"/>
    </xf>
    <xf numFmtId="0" fontId="9" fillId="0" borderId="45" xfId="3" applyFont="1" applyBorder="1" applyAlignment="1">
      <alignment horizontal="center" vertical="center" textRotation="255" wrapText="1"/>
    </xf>
    <xf numFmtId="0" fontId="15" fillId="0" borderId="29" xfId="3" applyFont="1" applyBorder="1" applyAlignment="1">
      <alignment horizontal="center" vertical="center" wrapText="1"/>
    </xf>
    <xf numFmtId="0" fontId="9" fillId="0" borderId="31" xfId="3" applyFont="1" applyBorder="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horizontal="center" vertical="center"/>
    </xf>
    <xf numFmtId="0" fontId="9" fillId="0" borderId="41" xfId="3" applyFont="1" applyBorder="1" applyAlignment="1">
      <alignment horizontal="center" vertical="center"/>
    </xf>
    <xf numFmtId="0" fontId="9" fillId="0" borderId="42" xfId="3" applyFont="1" applyBorder="1" applyAlignment="1">
      <alignment horizontal="center" vertical="center"/>
    </xf>
    <xf numFmtId="0" fontId="9" fillId="0" borderId="9" xfId="3" applyFont="1" applyBorder="1" applyAlignment="1">
      <alignment horizontal="center" vertical="center"/>
    </xf>
    <xf numFmtId="0" fontId="7" fillId="0" borderId="0" xfId="3" applyFont="1" applyBorder="1" applyAlignment="1">
      <alignment vertical="center"/>
    </xf>
    <xf numFmtId="0" fontId="9" fillId="0" borderId="6" xfId="3" applyFont="1" applyBorder="1" applyAlignment="1">
      <alignment horizontal="center" vertical="center" textRotation="255" wrapText="1"/>
    </xf>
    <xf numFmtId="0" fontId="9" fillId="0" borderId="8" xfId="3" applyFont="1" applyBorder="1" applyAlignment="1">
      <alignment horizontal="center" vertical="center" textRotation="255" wrapText="1"/>
    </xf>
    <xf numFmtId="0" fontId="9" fillId="0" borderId="7" xfId="3" applyFont="1" applyBorder="1" applyAlignment="1">
      <alignment horizontal="center" vertical="center" textRotation="255" wrapText="1"/>
    </xf>
    <xf numFmtId="0" fontId="4" fillId="0" borderId="0" xfId="3" applyFont="1" applyAlignment="1">
      <alignment vertical="center"/>
    </xf>
    <xf numFmtId="0" fontId="24" fillId="2" borderId="13" xfId="0" applyFont="1" applyFill="1" applyBorder="1" applyAlignment="1">
      <alignment horizontal="center" vertical="center" shrinkToFit="1"/>
    </xf>
    <xf numFmtId="0" fontId="24" fillId="2" borderId="2" xfId="0" applyFont="1" applyFill="1" applyBorder="1" applyAlignment="1">
      <alignment horizontal="center" vertical="center" shrinkToFit="1"/>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0000FF"/>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8572500" y="1160318"/>
          <a:ext cx="4268422" cy="4066716"/>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7825648" y="1053947"/>
          <a:ext cx="3872023" cy="3719779"/>
          <a:chOff x="10040471" y="549089"/>
          <a:chExt cx="4213411" cy="4078940"/>
        </a:xfrm>
      </xdr:grpSpPr>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7825648" y="1053947"/>
          <a:ext cx="3872023" cy="3719779"/>
          <a:chOff x="10040471" y="549089"/>
          <a:chExt cx="4213411" cy="4078940"/>
        </a:xfrm>
      </xdr:grpSpPr>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7825648" y="1053947"/>
          <a:ext cx="3872023" cy="3719779"/>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7825648" y="1053947"/>
          <a:ext cx="3872023" cy="3719779"/>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7825648" y="1053947"/>
          <a:ext cx="3872023" cy="3719779"/>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7825648" y="1053947"/>
          <a:ext cx="3872023" cy="3719779"/>
          <a:chOff x="10040471" y="549089"/>
          <a:chExt cx="4213411" cy="4078940"/>
        </a:xfrm>
      </xdr:grpSpPr>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53"/>
  <sheetViews>
    <sheetView tabSelected="1" view="pageLayout" zoomScale="70" zoomScaleNormal="100" zoomScaleSheetLayoutView="70" zoomScalePageLayoutView="70" workbookViewId="0">
      <selection activeCell="A10" sqref="A10:A17"/>
    </sheetView>
  </sheetViews>
  <sheetFormatPr defaultColWidth="9" defaultRowHeight="13.5" x14ac:dyDescent="0.15"/>
  <cols>
    <col min="1" max="1" width="6.125" style="80" customWidth="1"/>
    <col min="2" max="2" width="22.75" style="80" bestFit="1" customWidth="1"/>
    <col min="3" max="11" width="19" style="80" customWidth="1"/>
    <col min="12" max="12" width="9.5" style="80" customWidth="1"/>
    <col min="13" max="19" width="13" style="80" customWidth="1"/>
    <col min="20" max="20" width="7.25" style="80" customWidth="1"/>
    <col min="21" max="21" width="12.125" style="80" customWidth="1"/>
    <col min="22" max="16384" width="9" style="80"/>
  </cols>
  <sheetData>
    <row r="1" spans="1:12" ht="19.5" thickBot="1" x14ac:dyDescent="0.2">
      <c r="A1" s="79" t="s">
        <v>65</v>
      </c>
      <c r="J1" s="81" t="s">
        <v>27</v>
      </c>
    </row>
    <row r="2" spans="1:12" ht="17.25" x14ac:dyDescent="0.15">
      <c r="H2" s="82"/>
      <c r="I2" s="83" t="s">
        <v>3</v>
      </c>
      <c r="J2" s="84"/>
    </row>
    <row r="3" spans="1:12" ht="18" thickBot="1" x14ac:dyDescent="0.2">
      <c r="H3" s="85"/>
      <c r="I3" s="86" t="s">
        <v>3</v>
      </c>
      <c r="J3" s="87"/>
    </row>
    <row r="5" spans="1:12" ht="17.25" x14ac:dyDescent="0.15">
      <c r="A5" s="88"/>
      <c r="B5" s="88"/>
      <c r="C5" s="88"/>
      <c r="E5" s="89" t="s">
        <v>20</v>
      </c>
      <c r="F5" s="89" t="s">
        <v>2</v>
      </c>
      <c r="G5" s="89" t="s">
        <v>21</v>
      </c>
      <c r="H5" s="89" t="s">
        <v>22</v>
      </c>
      <c r="I5" s="89" t="s">
        <v>23</v>
      </c>
      <c r="J5" s="89" t="s">
        <v>24</v>
      </c>
      <c r="K5" s="89"/>
    </row>
    <row r="6" spans="1:12" ht="23.25" customHeight="1" thickBot="1" x14ac:dyDescent="0.2">
      <c r="A6" s="168"/>
      <c r="B6" s="169"/>
      <c r="C6" s="90" t="s">
        <v>29</v>
      </c>
      <c r="D6" s="91" t="s">
        <v>0</v>
      </c>
      <c r="E6" s="197" t="s">
        <v>67</v>
      </c>
      <c r="F6" s="198" t="s">
        <v>68</v>
      </c>
      <c r="G6" s="198"/>
      <c r="H6" s="198"/>
      <c r="I6" s="198"/>
      <c r="J6" s="198"/>
      <c r="K6" s="92"/>
    </row>
    <row r="7" spans="1:12" ht="23.25" customHeight="1" thickTop="1" x14ac:dyDescent="0.15">
      <c r="A7" s="170"/>
      <c r="B7" s="171"/>
      <c r="C7" s="93" t="s">
        <v>26</v>
      </c>
      <c r="D7" s="94"/>
      <c r="E7" s="95"/>
      <c r="F7" s="96"/>
      <c r="G7" s="96"/>
      <c r="H7" s="96"/>
      <c r="I7" s="96"/>
      <c r="J7" s="96"/>
      <c r="K7" s="97"/>
    </row>
    <row r="8" spans="1:12" ht="23.25" customHeight="1" thickBot="1" x14ac:dyDescent="0.2">
      <c r="A8" s="172"/>
      <c r="B8" s="173"/>
      <c r="C8" s="98" t="s">
        <v>1</v>
      </c>
      <c r="D8" s="99">
        <f>SUM(E8:J8)</f>
        <v>0</v>
      </c>
      <c r="E8" s="100"/>
      <c r="F8" s="101"/>
      <c r="G8" s="101"/>
      <c r="H8" s="101"/>
      <c r="I8" s="101"/>
      <c r="J8" s="101"/>
      <c r="K8" s="102"/>
    </row>
    <row r="9" spans="1:12" ht="20.25" customHeight="1" thickTop="1" thickBot="1" x14ac:dyDescent="0.2">
      <c r="A9" s="167" t="s">
        <v>58</v>
      </c>
      <c r="B9" s="167"/>
      <c r="C9" s="103" t="s">
        <v>17</v>
      </c>
      <c r="D9" s="104" t="s">
        <v>18</v>
      </c>
      <c r="E9" s="105"/>
      <c r="F9" s="106"/>
      <c r="G9" s="106"/>
      <c r="H9" s="106"/>
      <c r="I9" s="106"/>
      <c r="J9" s="106"/>
      <c r="K9" s="107" t="s">
        <v>33</v>
      </c>
      <c r="L9" s="108" t="s">
        <v>57</v>
      </c>
    </row>
    <row r="10" spans="1:12" ht="20.25" customHeight="1" thickTop="1" x14ac:dyDescent="0.15">
      <c r="A10" s="161" t="s">
        <v>19</v>
      </c>
      <c r="B10" s="109" t="s">
        <v>32</v>
      </c>
      <c r="C10" s="110"/>
      <c r="D10" s="111"/>
      <c r="E10" s="112">
        <f>ROUND($D10*E$8,0)</f>
        <v>0</v>
      </c>
      <c r="F10" s="113">
        <f t="shared" ref="F10:J10" si="0">ROUND($D10*F$8,0)</f>
        <v>0</v>
      </c>
      <c r="G10" s="113">
        <f t="shared" si="0"/>
        <v>0</v>
      </c>
      <c r="H10" s="113">
        <f t="shared" si="0"/>
        <v>0</v>
      </c>
      <c r="I10" s="113">
        <f t="shared" si="0"/>
        <v>0</v>
      </c>
      <c r="J10" s="113">
        <f t="shared" si="0"/>
        <v>0</v>
      </c>
      <c r="K10" s="114">
        <f>SUM(E10:J10)</f>
        <v>0</v>
      </c>
      <c r="L10" s="115">
        <f>D10-K10</f>
        <v>0</v>
      </c>
    </row>
    <row r="11" spans="1:12" ht="20.25" customHeight="1" x14ac:dyDescent="0.15">
      <c r="A11" s="162"/>
      <c r="B11" s="116" t="s">
        <v>4</v>
      </c>
      <c r="C11" s="117"/>
      <c r="D11" s="118"/>
      <c r="E11" s="119">
        <f t="shared" ref="E11:J17" si="1">ROUND($D11*E$8,0)</f>
        <v>0</v>
      </c>
      <c r="F11" s="120">
        <f t="shared" si="1"/>
        <v>0</v>
      </c>
      <c r="G11" s="120">
        <f t="shared" si="1"/>
        <v>0</v>
      </c>
      <c r="H11" s="120">
        <f t="shared" si="1"/>
        <v>0</v>
      </c>
      <c r="I11" s="120">
        <f t="shared" si="1"/>
        <v>0</v>
      </c>
      <c r="J11" s="120">
        <f t="shared" si="1"/>
        <v>0</v>
      </c>
      <c r="K11" s="114">
        <f t="shared" ref="K11:K30" si="2">SUM(E11:J11)</f>
        <v>0</v>
      </c>
      <c r="L11" s="115">
        <f t="shared" ref="L11:L17" si="3">D11-K11</f>
        <v>0</v>
      </c>
    </row>
    <row r="12" spans="1:12" ht="20.25" customHeight="1" x14ac:dyDescent="0.15">
      <c r="A12" s="162"/>
      <c r="B12" s="116" t="s">
        <v>5</v>
      </c>
      <c r="C12" s="117"/>
      <c r="D12" s="118"/>
      <c r="E12" s="119">
        <f t="shared" si="1"/>
        <v>0</v>
      </c>
      <c r="F12" s="120">
        <f t="shared" si="1"/>
        <v>0</v>
      </c>
      <c r="G12" s="120">
        <f t="shared" si="1"/>
        <v>0</v>
      </c>
      <c r="H12" s="120">
        <f t="shared" si="1"/>
        <v>0</v>
      </c>
      <c r="I12" s="120">
        <f t="shared" si="1"/>
        <v>0</v>
      </c>
      <c r="J12" s="120">
        <f t="shared" si="1"/>
        <v>0</v>
      </c>
      <c r="K12" s="114">
        <f t="shared" si="2"/>
        <v>0</v>
      </c>
      <c r="L12" s="115">
        <f t="shared" si="3"/>
        <v>0</v>
      </c>
    </row>
    <row r="13" spans="1:12" ht="20.25" customHeight="1" x14ac:dyDescent="0.15">
      <c r="A13" s="162"/>
      <c r="B13" s="116" t="s">
        <v>8</v>
      </c>
      <c r="C13" s="117"/>
      <c r="D13" s="118"/>
      <c r="E13" s="121">
        <f t="shared" si="1"/>
        <v>0</v>
      </c>
      <c r="F13" s="122">
        <f t="shared" si="1"/>
        <v>0</v>
      </c>
      <c r="G13" s="122">
        <f t="shared" si="1"/>
        <v>0</v>
      </c>
      <c r="H13" s="122">
        <f t="shared" si="1"/>
        <v>0</v>
      </c>
      <c r="I13" s="122">
        <f t="shared" si="1"/>
        <v>0</v>
      </c>
      <c r="J13" s="122">
        <f t="shared" si="1"/>
        <v>0</v>
      </c>
      <c r="K13" s="123">
        <f t="shared" si="2"/>
        <v>0</v>
      </c>
      <c r="L13" s="115">
        <f t="shared" si="3"/>
        <v>0</v>
      </c>
    </row>
    <row r="14" spans="1:12" ht="20.25" customHeight="1" x14ac:dyDescent="0.15">
      <c r="A14" s="162"/>
      <c r="B14" s="116" t="s">
        <v>6</v>
      </c>
      <c r="C14" s="117"/>
      <c r="D14" s="118"/>
      <c r="E14" s="119">
        <f t="shared" si="1"/>
        <v>0</v>
      </c>
      <c r="F14" s="120">
        <f t="shared" si="1"/>
        <v>0</v>
      </c>
      <c r="G14" s="120">
        <f t="shared" si="1"/>
        <v>0</v>
      </c>
      <c r="H14" s="120">
        <f t="shared" si="1"/>
        <v>0</v>
      </c>
      <c r="I14" s="120">
        <f t="shared" si="1"/>
        <v>0</v>
      </c>
      <c r="J14" s="120">
        <f t="shared" si="1"/>
        <v>0</v>
      </c>
      <c r="K14" s="114">
        <f t="shared" si="2"/>
        <v>0</v>
      </c>
      <c r="L14" s="115">
        <f t="shared" si="3"/>
        <v>0</v>
      </c>
    </row>
    <row r="15" spans="1:12" ht="20.25" customHeight="1" x14ac:dyDescent="0.15">
      <c r="A15" s="162"/>
      <c r="B15" s="116" t="s">
        <v>7</v>
      </c>
      <c r="C15" s="117"/>
      <c r="D15" s="118"/>
      <c r="E15" s="119">
        <f t="shared" si="1"/>
        <v>0</v>
      </c>
      <c r="F15" s="120">
        <f t="shared" si="1"/>
        <v>0</v>
      </c>
      <c r="G15" s="120">
        <f t="shared" si="1"/>
        <v>0</v>
      </c>
      <c r="H15" s="120">
        <f t="shared" si="1"/>
        <v>0</v>
      </c>
      <c r="I15" s="120">
        <f t="shared" si="1"/>
        <v>0</v>
      </c>
      <c r="J15" s="120">
        <f t="shared" si="1"/>
        <v>0</v>
      </c>
      <c r="K15" s="114">
        <f t="shared" si="2"/>
        <v>0</v>
      </c>
      <c r="L15" s="115">
        <f t="shared" si="3"/>
        <v>0</v>
      </c>
    </row>
    <row r="16" spans="1:12" ht="20.25" customHeight="1" x14ac:dyDescent="0.15">
      <c r="A16" s="162"/>
      <c r="B16" s="116" t="s">
        <v>9</v>
      </c>
      <c r="C16" s="117"/>
      <c r="D16" s="118"/>
      <c r="E16" s="119">
        <f t="shared" si="1"/>
        <v>0</v>
      </c>
      <c r="F16" s="119">
        <f t="shared" si="1"/>
        <v>0</v>
      </c>
      <c r="G16" s="119">
        <f t="shared" si="1"/>
        <v>0</v>
      </c>
      <c r="H16" s="119">
        <f t="shared" si="1"/>
        <v>0</v>
      </c>
      <c r="I16" s="119">
        <f t="shared" si="1"/>
        <v>0</v>
      </c>
      <c r="J16" s="119">
        <f t="shared" si="1"/>
        <v>0</v>
      </c>
      <c r="K16" s="114">
        <f t="shared" si="2"/>
        <v>0</v>
      </c>
      <c r="L16" s="115">
        <f t="shared" si="3"/>
        <v>0</v>
      </c>
    </row>
    <row r="17" spans="1:12" ht="20.25" customHeight="1" x14ac:dyDescent="0.15">
      <c r="A17" s="162"/>
      <c r="B17" s="124"/>
      <c r="C17" s="117"/>
      <c r="D17" s="118"/>
      <c r="E17" s="119">
        <f t="shared" si="1"/>
        <v>0</v>
      </c>
      <c r="F17" s="119">
        <f t="shared" si="1"/>
        <v>0</v>
      </c>
      <c r="G17" s="119">
        <f t="shared" si="1"/>
        <v>0</v>
      </c>
      <c r="H17" s="119">
        <f t="shared" si="1"/>
        <v>0</v>
      </c>
      <c r="I17" s="119">
        <f t="shared" si="1"/>
        <v>0</v>
      </c>
      <c r="J17" s="119">
        <f t="shared" si="1"/>
        <v>0</v>
      </c>
      <c r="K17" s="114">
        <f t="shared" si="2"/>
        <v>0</v>
      </c>
      <c r="L17" s="115">
        <f t="shared" si="3"/>
        <v>0</v>
      </c>
    </row>
    <row r="18" spans="1:12" ht="20.25" customHeight="1" thickBot="1" x14ac:dyDescent="0.2">
      <c r="A18" s="176" t="s">
        <v>57</v>
      </c>
      <c r="B18" s="177"/>
      <c r="C18" s="140"/>
      <c r="D18" s="141"/>
      <c r="E18" s="125">
        <f t="shared" ref="E18:J18" si="4">IF(E8=MAX($E$8:$J$8),$L$18,"")</f>
        <v>0</v>
      </c>
      <c r="F18" s="125">
        <f t="shared" si="4"/>
        <v>0</v>
      </c>
      <c r="G18" s="125">
        <f t="shared" si="4"/>
        <v>0</v>
      </c>
      <c r="H18" s="125">
        <f t="shared" si="4"/>
        <v>0</v>
      </c>
      <c r="I18" s="125">
        <f t="shared" si="4"/>
        <v>0</v>
      </c>
      <c r="J18" s="125">
        <f t="shared" si="4"/>
        <v>0</v>
      </c>
      <c r="K18" s="114"/>
      <c r="L18" s="120">
        <f>SUM(L10:L17)</f>
        <v>0</v>
      </c>
    </row>
    <row r="19" spans="1:12" ht="20.25" customHeight="1" thickTop="1" thickBot="1" x14ac:dyDescent="0.2">
      <c r="A19" s="159" t="s">
        <v>14</v>
      </c>
      <c r="B19" s="160"/>
      <c r="C19" s="126">
        <f>SUM(C10:C17)</f>
        <v>0</v>
      </c>
      <c r="D19" s="127">
        <f>SUM(D10:D17)</f>
        <v>0</v>
      </c>
      <c r="E19" s="128">
        <f t="shared" ref="E19:J19" si="5">SUM(E10:E18)</f>
        <v>0</v>
      </c>
      <c r="F19" s="128">
        <f t="shared" si="5"/>
        <v>0</v>
      </c>
      <c r="G19" s="128">
        <f t="shared" si="5"/>
        <v>0</v>
      </c>
      <c r="H19" s="128">
        <f t="shared" si="5"/>
        <v>0</v>
      </c>
      <c r="I19" s="128">
        <f t="shared" si="5"/>
        <v>0</v>
      </c>
      <c r="J19" s="128">
        <f t="shared" si="5"/>
        <v>0</v>
      </c>
      <c r="K19" s="114"/>
      <c r="L19" s="115"/>
    </row>
    <row r="20" spans="1:12" ht="20.25" customHeight="1" thickTop="1" x14ac:dyDescent="0.15">
      <c r="A20" s="164" t="s">
        <v>25</v>
      </c>
      <c r="B20" s="129" t="s">
        <v>10</v>
      </c>
      <c r="C20" s="110"/>
      <c r="D20" s="111"/>
      <c r="E20" s="112">
        <f>ROUND($D20*E$8,0)</f>
        <v>0</v>
      </c>
      <c r="F20" s="112">
        <f t="shared" ref="F20:J20" si="6">ROUND($D20*F$8,0)</f>
        <v>0</v>
      </c>
      <c r="G20" s="112">
        <f t="shared" si="6"/>
        <v>0</v>
      </c>
      <c r="H20" s="112">
        <f t="shared" si="6"/>
        <v>0</v>
      </c>
      <c r="I20" s="112">
        <f t="shared" si="6"/>
        <v>0</v>
      </c>
      <c r="J20" s="112">
        <f t="shared" si="6"/>
        <v>0</v>
      </c>
      <c r="K20" s="114">
        <f t="shared" si="2"/>
        <v>0</v>
      </c>
      <c r="L20" s="115">
        <f>D20-K20</f>
        <v>0</v>
      </c>
    </row>
    <row r="21" spans="1:12" ht="20.25" customHeight="1" x14ac:dyDescent="0.15">
      <c r="A21" s="165"/>
      <c r="B21" s="116" t="s">
        <v>11</v>
      </c>
      <c r="C21" s="117"/>
      <c r="D21" s="118"/>
      <c r="E21" s="119">
        <f t="shared" ref="E21:J24" si="7">ROUND($D21*E$8,0)</f>
        <v>0</v>
      </c>
      <c r="F21" s="119">
        <f t="shared" si="7"/>
        <v>0</v>
      </c>
      <c r="G21" s="119">
        <f t="shared" si="7"/>
        <v>0</v>
      </c>
      <c r="H21" s="119">
        <f t="shared" si="7"/>
        <v>0</v>
      </c>
      <c r="I21" s="119">
        <f t="shared" si="7"/>
        <v>0</v>
      </c>
      <c r="J21" s="119">
        <f t="shared" si="7"/>
        <v>0</v>
      </c>
      <c r="K21" s="114">
        <f t="shared" si="2"/>
        <v>0</v>
      </c>
      <c r="L21" s="115">
        <f t="shared" ref="L21:L24" si="8">D21-K21</f>
        <v>0</v>
      </c>
    </row>
    <row r="22" spans="1:12" ht="20.25" customHeight="1" x14ac:dyDescent="0.15">
      <c r="A22" s="165"/>
      <c r="B22" s="116" t="s">
        <v>34</v>
      </c>
      <c r="C22" s="117"/>
      <c r="D22" s="118"/>
      <c r="E22" s="119">
        <f t="shared" si="7"/>
        <v>0</v>
      </c>
      <c r="F22" s="119">
        <f t="shared" si="7"/>
        <v>0</v>
      </c>
      <c r="G22" s="119">
        <f t="shared" si="7"/>
        <v>0</v>
      </c>
      <c r="H22" s="119">
        <f t="shared" si="7"/>
        <v>0</v>
      </c>
      <c r="I22" s="119">
        <f t="shared" si="7"/>
        <v>0</v>
      </c>
      <c r="J22" s="119">
        <f t="shared" si="7"/>
        <v>0</v>
      </c>
      <c r="K22" s="114">
        <f t="shared" si="2"/>
        <v>0</v>
      </c>
      <c r="L22" s="115">
        <f t="shared" si="8"/>
        <v>0</v>
      </c>
    </row>
    <row r="23" spans="1:12" ht="20.25" customHeight="1" x14ac:dyDescent="0.15">
      <c r="A23" s="165"/>
      <c r="B23" s="116"/>
      <c r="C23" s="117"/>
      <c r="D23" s="118"/>
      <c r="E23" s="119">
        <f t="shared" si="7"/>
        <v>0</v>
      </c>
      <c r="F23" s="119">
        <f t="shared" si="7"/>
        <v>0</v>
      </c>
      <c r="G23" s="119">
        <f t="shared" si="7"/>
        <v>0</v>
      </c>
      <c r="H23" s="119">
        <f t="shared" si="7"/>
        <v>0</v>
      </c>
      <c r="I23" s="119">
        <f t="shared" si="7"/>
        <v>0</v>
      </c>
      <c r="J23" s="119">
        <f t="shared" si="7"/>
        <v>0</v>
      </c>
      <c r="K23" s="114">
        <f t="shared" si="2"/>
        <v>0</v>
      </c>
      <c r="L23" s="115">
        <f t="shared" si="8"/>
        <v>0</v>
      </c>
    </row>
    <row r="24" spans="1:12" ht="20.25" customHeight="1" x14ac:dyDescent="0.15">
      <c r="A24" s="166"/>
      <c r="B24" s="116"/>
      <c r="C24" s="117"/>
      <c r="D24" s="118"/>
      <c r="E24" s="119">
        <f t="shared" si="7"/>
        <v>0</v>
      </c>
      <c r="F24" s="119">
        <f t="shared" si="7"/>
        <v>0</v>
      </c>
      <c r="G24" s="119">
        <f t="shared" si="7"/>
        <v>0</v>
      </c>
      <c r="H24" s="119">
        <f t="shared" si="7"/>
        <v>0</v>
      </c>
      <c r="I24" s="119">
        <f t="shared" si="7"/>
        <v>0</v>
      </c>
      <c r="J24" s="119">
        <f t="shared" si="7"/>
        <v>0</v>
      </c>
      <c r="K24" s="114">
        <f t="shared" si="2"/>
        <v>0</v>
      </c>
      <c r="L24" s="115">
        <f t="shared" si="8"/>
        <v>0</v>
      </c>
    </row>
    <row r="25" spans="1:12" ht="20.25" customHeight="1" thickBot="1" x14ac:dyDescent="0.2">
      <c r="A25" s="159" t="s">
        <v>57</v>
      </c>
      <c r="B25" s="160"/>
      <c r="C25" s="140"/>
      <c r="D25" s="142"/>
      <c r="E25" s="125">
        <f t="shared" ref="E25:J25" si="9">IF(E8=MAX($E$8:$J$8),$L$25,"")</f>
        <v>0</v>
      </c>
      <c r="F25" s="125">
        <f t="shared" si="9"/>
        <v>0</v>
      </c>
      <c r="G25" s="125">
        <f t="shared" si="9"/>
        <v>0</v>
      </c>
      <c r="H25" s="125">
        <f t="shared" si="9"/>
        <v>0</v>
      </c>
      <c r="I25" s="125">
        <f t="shared" si="9"/>
        <v>0</v>
      </c>
      <c r="J25" s="125">
        <f t="shared" si="9"/>
        <v>0</v>
      </c>
      <c r="K25" s="114"/>
      <c r="L25" s="120">
        <f>SUM(L20:L24)</f>
        <v>0</v>
      </c>
    </row>
    <row r="26" spans="1:12" ht="20.25" customHeight="1" thickTop="1" thickBot="1" x14ac:dyDescent="0.2">
      <c r="A26" s="163" t="s">
        <v>15</v>
      </c>
      <c r="B26" s="163"/>
      <c r="C26" s="126">
        <f>SUM(C20:C24)</f>
        <v>0</v>
      </c>
      <c r="D26" s="127">
        <f>SUM(D20:D24)</f>
        <v>0</v>
      </c>
      <c r="E26" s="128">
        <f t="shared" ref="E26:J26" si="10">SUM(E20:E25)</f>
        <v>0</v>
      </c>
      <c r="F26" s="128">
        <f t="shared" si="10"/>
        <v>0</v>
      </c>
      <c r="G26" s="128">
        <f t="shared" si="10"/>
        <v>0</v>
      </c>
      <c r="H26" s="128">
        <f t="shared" si="10"/>
        <v>0</v>
      </c>
      <c r="I26" s="128">
        <f t="shared" si="10"/>
        <v>0</v>
      </c>
      <c r="J26" s="128">
        <f t="shared" si="10"/>
        <v>0</v>
      </c>
      <c r="K26" s="114"/>
      <c r="L26" s="114"/>
    </row>
    <row r="27" spans="1:12" ht="18" thickTop="1" x14ac:dyDescent="0.15">
      <c r="A27" s="164" t="s">
        <v>28</v>
      </c>
      <c r="B27" s="129" t="s">
        <v>12</v>
      </c>
      <c r="C27" s="110"/>
      <c r="D27" s="111"/>
      <c r="E27" s="112">
        <f>ROUND($D27*E$8,0)</f>
        <v>0</v>
      </c>
      <c r="F27" s="112">
        <f t="shared" ref="F27:J27" si="11">ROUND($D27*F$8,0)</f>
        <v>0</v>
      </c>
      <c r="G27" s="112">
        <f t="shared" si="11"/>
        <v>0</v>
      </c>
      <c r="H27" s="112">
        <f t="shared" si="11"/>
        <v>0</v>
      </c>
      <c r="I27" s="112">
        <f t="shared" si="11"/>
        <v>0</v>
      </c>
      <c r="J27" s="112">
        <f t="shared" si="11"/>
        <v>0</v>
      </c>
      <c r="K27" s="114">
        <f t="shared" si="2"/>
        <v>0</v>
      </c>
      <c r="L27" s="115">
        <f>D27-K27</f>
        <v>0</v>
      </c>
    </row>
    <row r="28" spans="1:12" ht="17.25" x14ac:dyDescent="0.15">
      <c r="A28" s="165"/>
      <c r="B28" s="116" t="s">
        <v>13</v>
      </c>
      <c r="C28" s="117"/>
      <c r="D28" s="118"/>
      <c r="E28" s="119">
        <f t="shared" ref="E28:J30" si="12">ROUND($D28*E$8,0)</f>
        <v>0</v>
      </c>
      <c r="F28" s="119">
        <f t="shared" si="12"/>
        <v>0</v>
      </c>
      <c r="G28" s="119">
        <f t="shared" si="12"/>
        <v>0</v>
      </c>
      <c r="H28" s="119">
        <f t="shared" si="12"/>
        <v>0</v>
      </c>
      <c r="I28" s="119">
        <f t="shared" si="12"/>
        <v>0</v>
      </c>
      <c r="J28" s="119">
        <f t="shared" si="12"/>
        <v>0</v>
      </c>
      <c r="K28" s="114">
        <f t="shared" si="2"/>
        <v>0</v>
      </c>
      <c r="L28" s="115">
        <f t="shared" ref="L28:L30" si="13">D28-K28</f>
        <v>0</v>
      </c>
    </row>
    <row r="29" spans="1:12" ht="17.25" x14ac:dyDescent="0.15">
      <c r="A29" s="165"/>
      <c r="B29" s="124"/>
      <c r="C29" s="130"/>
      <c r="D29" s="131"/>
      <c r="E29" s="119">
        <f t="shared" si="12"/>
        <v>0</v>
      </c>
      <c r="F29" s="119">
        <f t="shared" si="12"/>
        <v>0</v>
      </c>
      <c r="G29" s="119">
        <f t="shared" si="12"/>
        <v>0</v>
      </c>
      <c r="H29" s="119">
        <f t="shared" si="12"/>
        <v>0</v>
      </c>
      <c r="I29" s="119">
        <f t="shared" si="12"/>
        <v>0</v>
      </c>
      <c r="J29" s="119">
        <f t="shared" si="12"/>
        <v>0</v>
      </c>
      <c r="K29" s="114">
        <f t="shared" si="2"/>
        <v>0</v>
      </c>
      <c r="L29" s="115">
        <f t="shared" si="13"/>
        <v>0</v>
      </c>
    </row>
    <row r="30" spans="1:12" ht="20.25" customHeight="1" x14ac:dyDescent="0.15">
      <c r="A30" s="166"/>
      <c r="B30" s="116"/>
      <c r="C30" s="117"/>
      <c r="D30" s="118"/>
      <c r="E30" s="119">
        <f t="shared" si="12"/>
        <v>0</v>
      </c>
      <c r="F30" s="119">
        <f t="shared" si="12"/>
        <v>0</v>
      </c>
      <c r="G30" s="119">
        <f t="shared" si="12"/>
        <v>0</v>
      </c>
      <c r="H30" s="119">
        <f t="shared" si="12"/>
        <v>0</v>
      </c>
      <c r="I30" s="119">
        <f t="shared" si="12"/>
        <v>0</v>
      </c>
      <c r="J30" s="119">
        <f t="shared" si="12"/>
        <v>0</v>
      </c>
      <c r="K30" s="114">
        <f t="shared" si="2"/>
        <v>0</v>
      </c>
      <c r="L30" s="115">
        <f t="shared" si="13"/>
        <v>0</v>
      </c>
    </row>
    <row r="31" spans="1:12" ht="20.25" customHeight="1" thickBot="1" x14ac:dyDescent="0.2">
      <c r="A31" s="159" t="s">
        <v>57</v>
      </c>
      <c r="B31" s="160"/>
      <c r="C31" s="140"/>
      <c r="D31" s="142"/>
      <c r="E31" s="125">
        <f t="shared" ref="E31:J31" si="14">IF(E8=MAX($E$8:$J$8),$L$31,"")</f>
        <v>0</v>
      </c>
      <c r="F31" s="125">
        <f t="shared" si="14"/>
        <v>0</v>
      </c>
      <c r="G31" s="125">
        <f t="shared" si="14"/>
        <v>0</v>
      </c>
      <c r="H31" s="125">
        <f t="shared" si="14"/>
        <v>0</v>
      </c>
      <c r="I31" s="125">
        <f t="shared" si="14"/>
        <v>0</v>
      </c>
      <c r="J31" s="125">
        <f t="shared" si="14"/>
        <v>0</v>
      </c>
      <c r="K31" s="114"/>
      <c r="L31" s="120">
        <f>SUM(L27:L30)</f>
        <v>0</v>
      </c>
    </row>
    <row r="32" spans="1:12" ht="20.25" customHeight="1" thickTop="1" thickBot="1" x14ac:dyDescent="0.2">
      <c r="A32" s="174" t="s">
        <v>16</v>
      </c>
      <c r="B32" s="175"/>
      <c r="C32" s="126">
        <f>SUM(C27:C30)</f>
        <v>0</v>
      </c>
      <c r="D32" s="127">
        <f>SUM(D27:D30)</f>
        <v>0</v>
      </c>
      <c r="E32" s="132">
        <f>SUM(E27:E31)</f>
        <v>0</v>
      </c>
      <c r="F32" s="132">
        <f t="shared" ref="F32:J32" si="15">SUM(F27:F31)</f>
        <v>0</v>
      </c>
      <c r="G32" s="132">
        <f t="shared" si="15"/>
        <v>0</v>
      </c>
      <c r="H32" s="132">
        <f t="shared" si="15"/>
        <v>0</v>
      </c>
      <c r="I32" s="132">
        <f t="shared" si="15"/>
        <v>0</v>
      </c>
      <c r="J32" s="132">
        <f t="shared" si="15"/>
        <v>0</v>
      </c>
      <c r="K32" s="133"/>
      <c r="L32" s="115"/>
    </row>
    <row r="33" spans="1:12" ht="20.25" customHeight="1" thickTop="1" x14ac:dyDescent="0.15">
      <c r="A33" s="157" t="s">
        <v>30</v>
      </c>
      <c r="B33" s="158"/>
      <c r="C33" s="134">
        <f>SUM(C19+C26+C32)</f>
        <v>0</v>
      </c>
      <c r="D33" s="135">
        <f t="shared" ref="D33:J33" si="16">SUM(D19+D26+D32)</f>
        <v>0</v>
      </c>
      <c r="E33" s="136">
        <f t="shared" si="16"/>
        <v>0</v>
      </c>
      <c r="F33" s="134">
        <f t="shared" si="16"/>
        <v>0</v>
      </c>
      <c r="G33" s="134">
        <f t="shared" si="16"/>
        <v>0</v>
      </c>
      <c r="H33" s="134">
        <f t="shared" si="16"/>
        <v>0</v>
      </c>
      <c r="I33" s="134">
        <f t="shared" si="16"/>
        <v>0</v>
      </c>
      <c r="J33" s="134">
        <f t="shared" si="16"/>
        <v>0</v>
      </c>
      <c r="K33" s="137"/>
      <c r="L33" s="115"/>
    </row>
    <row r="34" spans="1:12" ht="20.25" customHeight="1" x14ac:dyDescent="0.15">
      <c r="A34" s="138" t="s">
        <v>59</v>
      </c>
    </row>
    <row r="35" spans="1:12" ht="20.25" customHeight="1" x14ac:dyDescent="0.15">
      <c r="A35" s="156" t="s">
        <v>31</v>
      </c>
      <c r="B35" s="156"/>
      <c r="C35" s="156"/>
      <c r="D35" s="156"/>
      <c r="E35" s="156"/>
      <c r="F35" s="156"/>
      <c r="G35" s="156"/>
      <c r="H35" s="156"/>
      <c r="I35" s="156"/>
      <c r="J35" s="156"/>
      <c r="K35" s="139"/>
    </row>
    <row r="36" spans="1:12" ht="20.25" customHeight="1" x14ac:dyDescent="0.15">
      <c r="A36" s="138" t="s">
        <v>62</v>
      </c>
    </row>
    <row r="37" spans="1:12" ht="20.25" customHeight="1" x14ac:dyDescent="0.15">
      <c r="A37" s="138" t="s">
        <v>66</v>
      </c>
    </row>
    <row r="38" spans="1:12" ht="20.25" customHeight="1" x14ac:dyDescent="0.15"/>
    <row r="39" spans="1:12" ht="20.25" customHeight="1" x14ac:dyDescent="0.15"/>
    <row r="40" spans="1:12" ht="20.25" customHeight="1" x14ac:dyDescent="0.15"/>
    <row r="41" spans="1:12" ht="20.25" customHeight="1" x14ac:dyDescent="0.15"/>
    <row r="42" spans="1:12" ht="20.25" customHeight="1" x14ac:dyDescent="0.15"/>
    <row r="43" spans="1:12" ht="20.25" customHeight="1" x14ac:dyDescent="0.15"/>
    <row r="44" spans="1:12" ht="20.25" customHeight="1" x14ac:dyDescent="0.15"/>
    <row r="45" spans="1:12" ht="20.25" customHeight="1" x14ac:dyDescent="0.15"/>
    <row r="46" spans="1:12" ht="20.25" customHeight="1" x14ac:dyDescent="0.15"/>
    <row r="47" spans="1:12" ht="20.25" customHeight="1" x14ac:dyDescent="0.15"/>
    <row r="48" spans="1:12"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mergeCells count="13">
    <mergeCell ref="A35:J35"/>
    <mergeCell ref="A33:B33"/>
    <mergeCell ref="A19:B19"/>
    <mergeCell ref="A10:A17"/>
    <mergeCell ref="A26:B26"/>
    <mergeCell ref="A20:A24"/>
    <mergeCell ref="A9:B9"/>
    <mergeCell ref="A6:B8"/>
    <mergeCell ref="A32:B32"/>
    <mergeCell ref="A27:A30"/>
    <mergeCell ref="A18:B18"/>
    <mergeCell ref="A25:B25"/>
    <mergeCell ref="A31:B31"/>
  </mergeCells>
  <phoneticPr fontId="1"/>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Header>&amp;L&amp;12【様式20】</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I31"/>
  <sheetViews>
    <sheetView view="pageBreakPreview" zoomScale="55" zoomScaleNormal="75" zoomScaleSheetLayoutView="55" workbookViewId="0">
      <selection activeCell="C10" sqref="C10"/>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79" t="s">
        <v>63</v>
      </c>
      <c r="C1" s="179"/>
      <c r="D1" s="179"/>
      <c r="E1" s="179"/>
      <c r="F1" s="179"/>
      <c r="G1" s="179"/>
      <c r="H1" s="179"/>
      <c r="I1" s="2"/>
    </row>
    <row r="2" spans="2:9" ht="17.25" x14ac:dyDescent="0.15">
      <c r="B2" s="178"/>
      <c r="C2" s="178"/>
      <c r="D2" s="178"/>
      <c r="E2" s="18"/>
      <c r="F2" s="18"/>
      <c r="G2" s="18"/>
      <c r="H2" s="32" t="str">
        <f>"【"&amp;按分表!E6&amp;"】"</f>
        <v>【認知症高齢者グループホーム】</v>
      </c>
    </row>
    <row r="3" spans="2:9" ht="17.25" x14ac:dyDescent="0.15">
      <c r="B3" s="178"/>
      <c r="C3" s="178"/>
      <c r="D3" s="178"/>
      <c r="E3" s="18"/>
      <c r="F3" s="18"/>
      <c r="G3" s="18"/>
      <c r="H3" s="18"/>
    </row>
    <row r="4" spans="2:9" ht="17.25" x14ac:dyDescent="0.15">
      <c r="B4" s="192"/>
      <c r="C4" s="192"/>
      <c r="D4" s="192"/>
      <c r="E4" s="20"/>
      <c r="F4" s="20"/>
      <c r="G4" s="18"/>
      <c r="H4" s="18"/>
    </row>
    <row r="5" spans="2:9" ht="17.25" x14ac:dyDescent="0.15">
      <c r="B5" s="19"/>
      <c r="C5" s="19"/>
      <c r="D5" s="20"/>
      <c r="E5" s="19"/>
      <c r="F5" s="19"/>
      <c r="G5" s="18"/>
      <c r="H5" s="155" t="s">
        <v>27</v>
      </c>
    </row>
    <row r="6" spans="2:9" ht="30" customHeight="1" x14ac:dyDescent="0.15">
      <c r="B6" s="187" t="s">
        <v>35</v>
      </c>
      <c r="C6" s="188" t="s">
        <v>36</v>
      </c>
      <c r="D6" s="3" t="s">
        <v>47</v>
      </c>
      <c r="E6" s="189" t="s">
        <v>54</v>
      </c>
      <c r="F6" s="190"/>
      <c r="G6" s="190"/>
      <c r="H6" s="191"/>
    </row>
    <row r="7" spans="2:9" ht="30" customHeight="1" x14ac:dyDescent="0.15">
      <c r="B7" s="188"/>
      <c r="C7" s="188"/>
      <c r="D7" s="4"/>
      <c r="E7" s="42">
        <f>按分表!H2</f>
        <v>0</v>
      </c>
      <c r="F7" s="5" t="s">
        <v>37</v>
      </c>
      <c r="G7" s="42">
        <f>按分表!H3</f>
        <v>0</v>
      </c>
      <c r="H7" s="5" t="s">
        <v>37</v>
      </c>
    </row>
    <row r="8" spans="2:9" ht="34.5" customHeight="1" thickBot="1" x14ac:dyDescent="0.2">
      <c r="B8" s="188"/>
      <c r="C8" s="188"/>
      <c r="D8" s="3" t="s">
        <v>38</v>
      </c>
      <c r="E8" s="3" t="s">
        <v>39</v>
      </c>
      <c r="F8" s="3" t="s">
        <v>38</v>
      </c>
      <c r="G8" s="3" t="s">
        <v>39</v>
      </c>
      <c r="H8" s="3" t="s">
        <v>38</v>
      </c>
      <c r="I8" s="154" t="s">
        <v>50</v>
      </c>
    </row>
    <row r="9" spans="2:9" ht="27" customHeight="1" thickTop="1" x14ac:dyDescent="0.15">
      <c r="B9" s="183" t="s">
        <v>46</v>
      </c>
      <c r="C9" s="24" t="str">
        <f>IF(按分表!B10="","",按分表!B10)</f>
        <v>建築工事（下記以外）</v>
      </c>
      <c r="D9" s="43">
        <f>按分表!E10</f>
        <v>0</v>
      </c>
      <c r="E9" s="38"/>
      <c r="F9" s="52"/>
      <c r="G9" s="33">
        <f>1-E9</f>
        <v>1</v>
      </c>
      <c r="H9" s="56">
        <f>D9-F9</f>
        <v>0</v>
      </c>
      <c r="I9" s="144" t="str">
        <f>IF(D9=ROUND(F9,0)+ROUND(H9,0),"OK","×")</f>
        <v>OK</v>
      </c>
    </row>
    <row r="10" spans="2:9" ht="27" customHeight="1" x14ac:dyDescent="0.15">
      <c r="B10" s="184"/>
      <c r="C10" s="13" t="str">
        <f>IF(按分表!B11="","",按分表!B11)</f>
        <v>共通仮設工事</v>
      </c>
      <c r="D10" s="44">
        <f>按分表!E11</f>
        <v>0</v>
      </c>
      <c r="E10" s="39"/>
      <c r="F10" s="53"/>
      <c r="G10" s="34">
        <f t="shared" ref="G10:G15" si="0">1-E10</f>
        <v>1</v>
      </c>
      <c r="H10" s="57">
        <f t="shared" ref="H10:H16" si="1">D10-F10</f>
        <v>0</v>
      </c>
      <c r="I10" s="144" t="str">
        <f t="shared" ref="I10:I27" si="2">IF(D10=ROUND(F10,0)+ROUND(H10,0),"OK","×")</f>
        <v>OK</v>
      </c>
    </row>
    <row r="11" spans="2:9" ht="27" customHeight="1" x14ac:dyDescent="0.15">
      <c r="B11" s="184"/>
      <c r="C11" s="13" t="str">
        <f>IF(按分表!B12="","",按分表!B12)</f>
        <v>電気設備工事</v>
      </c>
      <c r="D11" s="44">
        <f>按分表!E12</f>
        <v>0</v>
      </c>
      <c r="E11" s="39"/>
      <c r="F11" s="53"/>
      <c r="G11" s="34">
        <f t="shared" si="0"/>
        <v>1</v>
      </c>
      <c r="H11" s="57">
        <f t="shared" si="1"/>
        <v>0</v>
      </c>
      <c r="I11" s="144" t="str">
        <f t="shared" si="2"/>
        <v>OK</v>
      </c>
    </row>
    <row r="12" spans="2:9" ht="27" customHeight="1" x14ac:dyDescent="0.15">
      <c r="B12" s="184"/>
      <c r="C12" s="13" t="str">
        <f>IF(按分表!B13="","",按分表!B13)</f>
        <v>昇降機設備工事</v>
      </c>
      <c r="D12" s="44">
        <f>按分表!E13</f>
        <v>0</v>
      </c>
      <c r="E12" s="39"/>
      <c r="F12" s="53"/>
      <c r="G12" s="34">
        <f t="shared" si="0"/>
        <v>1</v>
      </c>
      <c r="H12" s="57">
        <f t="shared" si="1"/>
        <v>0</v>
      </c>
      <c r="I12" s="144" t="str">
        <f t="shared" si="2"/>
        <v>OK</v>
      </c>
    </row>
    <row r="13" spans="2:9" ht="27" customHeight="1" x14ac:dyDescent="0.15">
      <c r="B13" s="184"/>
      <c r="C13" s="13" t="str">
        <f>IF(按分表!B14="","",按分表!B14)</f>
        <v>給排水工事</v>
      </c>
      <c r="D13" s="44">
        <f>按分表!E14</f>
        <v>0</v>
      </c>
      <c r="E13" s="39"/>
      <c r="F13" s="53"/>
      <c r="G13" s="34">
        <f t="shared" si="0"/>
        <v>1</v>
      </c>
      <c r="H13" s="57">
        <f t="shared" si="1"/>
        <v>0</v>
      </c>
      <c r="I13" s="144" t="str">
        <f t="shared" si="2"/>
        <v>OK</v>
      </c>
    </row>
    <row r="14" spans="2:9" ht="27" customHeight="1" x14ac:dyDescent="0.15">
      <c r="B14" s="184"/>
      <c r="C14" s="13" t="str">
        <f>IF(按分表!B15="","",按分表!B15)</f>
        <v>冷暖房設備工事</v>
      </c>
      <c r="D14" s="44">
        <f>按分表!E15</f>
        <v>0</v>
      </c>
      <c r="E14" s="39"/>
      <c r="F14" s="53"/>
      <c r="G14" s="34">
        <f t="shared" si="0"/>
        <v>1</v>
      </c>
      <c r="H14" s="57">
        <f t="shared" si="1"/>
        <v>0</v>
      </c>
      <c r="I14" s="144" t="str">
        <f t="shared" si="2"/>
        <v>OK</v>
      </c>
    </row>
    <row r="15" spans="2:9" ht="27" customHeight="1" x14ac:dyDescent="0.15">
      <c r="B15" s="184"/>
      <c r="C15" s="13" t="str">
        <f>IF(按分表!B16="","",按分表!B16)</f>
        <v>現場管理費</v>
      </c>
      <c r="D15" s="44">
        <f>按分表!E16</f>
        <v>0</v>
      </c>
      <c r="E15" s="39"/>
      <c r="F15" s="53"/>
      <c r="G15" s="34">
        <f t="shared" si="0"/>
        <v>1</v>
      </c>
      <c r="H15" s="57">
        <f t="shared" si="1"/>
        <v>0</v>
      </c>
      <c r="I15" s="144" t="str">
        <f t="shared" si="2"/>
        <v>OK</v>
      </c>
    </row>
    <row r="16" spans="2:9" ht="27" customHeight="1" x14ac:dyDescent="0.15">
      <c r="B16" s="184"/>
      <c r="C16" s="13" t="str">
        <f>IF(按分表!B17="","",按分表!B17)</f>
        <v/>
      </c>
      <c r="D16" s="44">
        <f>按分表!E17</f>
        <v>0</v>
      </c>
      <c r="E16" s="39"/>
      <c r="F16" s="53"/>
      <c r="G16" s="34"/>
      <c r="H16" s="57">
        <f t="shared" si="1"/>
        <v>0</v>
      </c>
      <c r="I16" s="144" t="str">
        <f t="shared" si="2"/>
        <v>OK</v>
      </c>
    </row>
    <row r="17" spans="2:9" ht="27" customHeight="1" x14ac:dyDescent="0.15">
      <c r="B17" s="184"/>
      <c r="C17" s="31" t="str">
        <f>按分表!A18</f>
        <v>補正</v>
      </c>
      <c r="D17" s="44">
        <f>按分表!E18</f>
        <v>0</v>
      </c>
      <c r="E17" s="69"/>
      <c r="F17" s="70"/>
      <c r="G17" s="34"/>
      <c r="H17" s="57">
        <f>D17</f>
        <v>0</v>
      </c>
      <c r="I17" s="144"/>
    </row>
    <row r="18" spans="2:9" ht="44.25" customHeight="1" x14ac:dyDescent="0.15">
      <c r="B18" s="184"/>
      <c r="C18" s="35" t="s">
        <v>42</v>
      </c>
      <c r="D18" s="45">
        <f>按分表!E19</f>
        <v>0</v>
      </c>
      <c r="E18" s="21" t="e">
        <f>ROUNDDOWN(F21/D21,2)</f>
        <v>#DIV/0!</v>
      </c>
      <c r="F18" s="54">
        <f>SUM(F9:F17)</f>
        <v>0</v>
      </c>
      <c r="G18" s="21" t="e">
        <f>1-E18</f>
        <v>#DIV/0!</v>
      </c>
      <c r="H18" s="58">
        <f>SUM(H9:H17)</f>
        <v>0</v>
      </c>
      <c r="I18" s="144" t="str">
        <f t="shared" si="2"/>
        <v>OK</v>
      </c>
    </row>
    <row r="19" spans="2:9" ht="28.5" x14ac:dyDescent="0.15">
      <c r="B19" s="184"/>
      <c r="C19" s="14" t="s">
        <v>43</v>
      </c>
      <c r="D19" s="46">
        <f>SUM(F19+H19)</f>
        <v>0</v>
      </c>
      <c r="E19" s="40"/>
      <c r="F19" s="55"/>
      <c r="G19" s="40"/>
      <c r="H19" s="55"/>
      <c r="I19" s="144" t="str">
        <f t="shared" si="2"/>
        <v>OK</v>
      </c>
    </row>
    <row r="20" spans="2:9" ht="14.25" x14ac:dyDescent="0.15">
      <c r="B20" s="184"/>
      <c r="C20" s="152" t="s">
        <v>48</v>
      </c>
      <c r="D20" s="47"/>
      <c r="E20" s="15"/>
      <c r="F20" s="146" t="str">
        <f>IF(F19&lt;=F18*0.026,"OK","×")</f>
        <v>OK</v>
      </c>
      <c r="G20" s="22"/>
      <c r="H20" s="146" t="str">
        <f t="shared" ref="H20" si="3">IF(H19&lt;=H18*0.026,"OK","×")</f>
        <v>OK</v>
      </c>
      <c r="I20" s="144"/>
    </row>
    <row r="21" spans="2:9" ht="44.25" customHeight="1" x14ac:dyDescent="0.15">
      <c r="B21" s="184"/>
      <c r="C21" s="36" t="s">
        <v>60</v>
      </c>
      <c r="D21" s="46">
        <f>SUM(D18+D19)</f>
        <v>0</v>
      </c>
      <c r="E21" s="23" t="e">
        <f>ROUNDDOWN(F21/D21,2)</f>
        <v>#DIV/0!</v>
      </c>
      <c r="F21" s="59">
        <f>SUM(F18+F19)</f>
        <v>0</v>
      </c>
      <c r="G21" s="23" t="e">
        <f>1-E21</f>
        <v>#DIV/0!</v>
      </c>
      <c r="H21" s="63">
        <f>SUM(H18:H19)</f>
        <v>0</v>
      </c>
      <c r="I21" s="144" t="str">
        <f t="shared" si="2"/>
        <v>OK</v>
      </c>
    </row>
    <row r="22" spans="2:9" ht="15" thickBot="1" x14ac:dyDescent="0.2">
      <c r="B22" s="25"/>
      <c r="C22" s="153" t="s">
        <v>49</v>
      </c>
      <c r="D22" s="48"/>
      <c r="E22" s="147" t="e">
        <f>IF(E21&gt;=按分表!J2,"OK","×")</f>
        <v>#DIV/0!</v>
      </c>
      <c r="F22" s="26"/>
      <c r="G22" s="27"/>
      <c r="H22" s="28"/>
      <c r="I22" s="145"/>
    </row>
    <row r="23" spans="2:9" ht="29.25" customHeight="1" thickTop="1" x14ac:dyDescent="0.15">
      <c r="B23" s="193" t="s">
        <v>45</v>
      </c>
      <c r="C23" s="29" t="s">
        <v>44</v>
      </c>
      <c r="D23" s="43">
        <f>按分表!E26</f>
        <v>0</v>
      </c>
      <c r="E23" s="38"/>
      <c r="F23" s="52"/>
      <c r="G23" s="33">
        <f>1-E23</f>
        <v>1</v>
      </c>
      <c r="H23" s="56">
        <f>D23-F23</f>
        <v>0</v>
      </c>
      <c r="I23" s="144" t="str">
        <f t="shared" si="2"/>
        <v>OK</v>
      </c>
    </row>
    <row r="24" spans="2:9" ht="29.25" customHeight="1" x14ac:dyDescent="0.15">
      <c r="B24" s="194"/>
      <c r="C24" s="8" t="s">
        <v>40</v>
      </c>
      <c r="D24" s="44">
        <f>按分表!E32-'内訳（施設１）'!D19</f>
        <v>0</v>
      </c>
      <c r="E24" s="39"/>
      <c r="F24" s="53"/>
      <c r="G24" s="34">
        <f t="shared" ref="G24" si="4">1-E24</f>
        <v>1</v>
      </c>
      <c r="H24" s="57">
        <f t="shared" ref="H24" si="5">D24-F24</f>
        <v>0</v>
      </c>
      <c r="I24" s="144" t="str">
        <f t="shared" si="2"/>
        <v>OK</v>
      </c>
    </row>
    <row r="25" spans="2:9" ht="29.25" customHeight="1" x14ac:dyDescent="0.15">
      <c r="B25" s="194"/>
      <c r="C25" s="6"/>
      <c r="D25" s="49"/>
      <c r="E25" s="7"/>
      <c r="F25" s="72"/>
      <c r="G25" s="41"/>
      <c r="H25" s="65"/>
      <c r="I25" s="144" t="str">
        <f t="shared" si="2"/>
        <v>OK</v>
      </c>
    </row>
    <row r="26" spans="2:9" ht="44.25" customHeight="1" thickBot="1" x14ac:dyDescent="0.2">
      <c r="B26" s="195"/>
      <c r="C26" s="37" t="s">
        <v>61</v>
      </c>
      <c r="D26" s="50">
        <f>SUM(D23:D24)</f>
        <v>0</v>
      </c>
      <c r="E26" s="30"/>
      <c r="F26" s="61">
        <f>SUM(F23:F24)</f>
        <v>0</v>
      </c>
      <c r="G26" s="30"/>
      <c r="H26" s="66">
        <f>SUM(H23:H24)</f>
        <v>0</v>
      </c>
      <c r="I26" s="144" t="str">
        <f t="shared" si="2"/>
        <v>OK</v>
      </c>
    </row>
    <row r="27" spans="2:9" ht="44.25" customHeight="1" thickTop="1" x14ac:dyDescent="0.15">
      <c r="B27" s="185" t="s">
        <v>53</v>
      </c>
      <c r="C27" s="186"/>
      <c r="D27" s="51">
        <f>SUM(D21+D26)</f>
        <v>0</v>
      </c>
      <c r="E27" s="9"/>
      <c r="F27" s="62">
        <f>SUM(F21+F26)</f>
        <v>0</v>
      </c>
      <c r="G27" s="9"/>
      <c r="H27" s="67">
        <f>SUM(H21+H26)</f>
        <v>0</v>
      </c>
      <c r="I27" s="144" t="str">
        <f t="shared" si="2"/>
        <v>OK</v>
      </c>
    </row>
    <row r="28" spans="2:9" ht="12" customHeight="1" x14ac:dyDescent="0.15">
      <c r="B28" s="16"/>
      <c r="C28" s="10"/>
      <c r="D28" s="17"/>
      <c r="E28" s="17"/>
      <c r="F28" s="17"/>
      <c r="G28" s="17"/>
      <c r="H28" s="17"/>
    </row>
    <row r="29" spans="2:9" ht="75" customHeight="1" x14ac:dyDescent="0.15">
      <c r="B29" s="180" t="s">
        <v>56</v>
      </c>
      <c r="C29" s="180"/>
      <c r="D29" s="180"/>
      <c r="E29" s="180"/>
      <c r="F29" s="180"/>
      <c r="G29" s="180"/>
      <c r="H29" s="180"/>
    </row>
    <row r="30" spans="2:9" ht="24.75" customHeight="1" x14ac:dyDescent="0.15">
      <c r="B30" s="11"/>
      <c r="C30" s="181"/>
      <c r="D30" s="182"/>
      <c r="E30" s="182"/>
      <c r="F30" s="182"/>
      <c r="G30" s="182"/>
      <c r="H30" s="182"/>
    </row>
    <row r="31" spans="2:9" ht="24.75" customHeight="1" x14ac:dyDescent="0.15">
      <c r="C31" s="12"/>
      <c r="D31" s="12"/>
      <c r="E31" s="12"/>
      <c r="F31" s="12"/>
      <c r="G31" s="12"/>
      <c r="H31" s="12"/>
    </row>
  </sheetData>
  <mergeCells count="12">
    <mergeCell ref="B3:D3"/>
    <mergeCell ref="B2:D2"/>
    <mergeCell ref="B1:H1"/>
    <mergeCell ref="B29:H29"/>
    <mergeCell ref="C30:H30"/>
    <mergeCell ref="B9:B21"/>
    <mergeCell ref="B27:C27"/>
    <mergeCell ref="B6:B8"/>
    <mergeCell ref="C6:C8"/>
    <mergeCell ref="E6:H6"/>
    <mergeCell ref="B4:D4"/>
    <mergeCell ref="B23:B26"/>
  </mergeCells>
  <phoneticPr fontId="1"/>
  <pageMargins left="0.70866141732283472" right="0.70866141732283472" top="0.74803149606299213" bottom="0.74803149606299213" header="0.31496062992125984" footer="0.31496062992125984"/>
  <pageSetup paperSize="9" scale="83" orientation="portrait" horizontalDpi="300" verticalDpi="300" r:id="rId1"/>
  <headerFooter>
    <oddHeader>&amp;L&amp;12【様式20】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B1:I31"/>
  <sheetViews>
    <sheetView view="pageBreakPreview" zoomScale="85" zoomScaleNormal="75" zoomScaleSheetLayoutView="85" workbookViewId="0">
      <selection activeCell="B3" sqref="B3"/>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79" t="s">
        <v>63</v>
      </c>
      <c r="C1" s="179"/>
      <c r="D1" s="179"/>
      <c r="E1" s="179"/>
      <c r="F1" s="179"/>
      <c r="G1" s="179"/>
      <c r="H1" s="179"/>
    </row>
    <row r="2" spans="2:9" ht="17.25" x14ac:dyDescent="0.15">
      <c r="B2" s="178"/>
      <c r="C2" s="178"/>
      <c r="D2" s="178"/>
      <c r="E2" s="18"/>
      <c r="F2" s="18"/>
      <c r="G2" s="18"/>
      <c r="H2" s="32" t="str">
        <f>"【"&amp;按分表!F6&amp;"】"</f>
        <v>【看護小規模多機能型居宅介護】</v>
      </c>
    </row>
    <row r="3" spans="2:9" ht="17.25" x14ac:dyDescent="0.15">
      <c r="B3" s="178"/>
      <c r="C3" s="178"/>
      <c r="D3" s="178"/>
      <c r="E3" s="18"/>
      <c r="F3" s="18"/>
      <c r="G3" s="18"/>
      <c r="H3" s="18"/>
    </row>
    <row r="4" spans="2:9" ht="17.25" x14ac:dyDescent="0.15">
      <c r="B4" s="192"/>
      <c r="C4" s="192"/>
      <c r="D4" s="192"/>
      <c r="E4" s="20"/>
      <c r="F4" s="20"/>
      <c r="G4" s="18"/>
      <c r="H4" s="18"/>
    </row>
    <row r="5" spans="2:9" ht="17.25" x14ac:dyDescent="0.15">
      <c r="B5" s="19"/>
      <c r="C5" s="19"/>
      <c r="D5" s="20"/>
      <c r="E5" s="19"/>
      <c r="F5" s="19"/>
      <c r="G5" s="18"/>
      <c r="H5" s="155" t="s">
        <v>27</v>
      </c>
    </row>
    <row r="6" spans="2:9" ht="30" customHeight="1" x14ac:dyDescent="0.15">
      <c r="B6" s="187" t="s">
        <v>35</v>
      </c>
      <c r="C6" s="188" t="s">
        <v>36</v>
      </c>
      <c r="D6" s="3" t="s">
        <v>47</v>
      </c>
      <c r="E6" s="189" t="s">
        <v>54</v>
      </c>
      <c r="F6" s="190"/>
      <c r="G6" s="190"/>
      <c r="H6" s="191"/>
    </row>
    <row r="7" spans="2:9" ht="30" customHeight="1" x14ac:dyDescent="0.15">
      <c r="B7" s="188"/>
      <c r="C7" s="188"/>
      <c r="D7" s="4"/>
      <c r="E7" s="42">
        <f>按分表!H2</f>
        <v>0</v>
      </c>
      <c r="F7" s="5" t="s">
        <v>37</v>
      </c>
      <c r="G7" s="42">
        <f>按分表!H3</f>
        <v>0</v>
      </c>
      <c r="H7" s="5" t="s">
        <v>37</v>
      </c>
    </row>
    <row r="8" spans="2:9" ht="34.5" customHeight="1" thickBot="1" x14ac:dyDescent="0.2">
      <c r="B8" s="188"/>
      <c r="C8" s="188"/>
      <c r="D8" s="3" t="s">
        <v>38</v>
      </c>
      <c r="E8" s="3" t="s">
        <v>39</v>
      </c>
      <c r="F8" s="3" t="s">
        <v>38</v>
      </c>
      <c r="G8" s="3" t="s">
        <v>39</v>
      </c>
      <c r="H8" s="3" t="s">
        <v>38</v>
      </c>
      <c r="I8" s="154" t="s">
        <v>50</v>
      </c>
    </row>
    <row r="9" spans="2:9" ht="27" customHeight="1" thickTop="1" x14ac:dyDescent="0.15">
      <c r="B9" s="183" t="s">
        <v>46</v>
      </c>
      <c r="C9" s="24" t="str">
        <f>IF(按分表!B10="","",按分表!B10)</f>
        <v>建築工事（下記以外）</v>
      </c>
      <c r="D9" s="43">
        <f>按分表!F10</f>
        <v>0</v>
      </c>
      <c r="E9" s="38"/>
      <c r="F9" s="52"/>
      <c r="G9" s="33">
        <f>1-E9</f>
        <v>1</v>
      </c>
      <c r="H9" s="56">
        <f>D9-F9</f>
        <v>0</v>
      </c>
      <c r="I9" s="144" t="str">
        <f>IF(D9=ROUND(F9,0)+ROUND(H9,0),"OK","×")</f>
        <v>OK</v>
      </c>
    </row>
    <row r="10" spans="2:9" ht="27" customHeight="1" x14ac:dyDescent="0.15">
      <c r="B10" s="184"/>
      <c r="C10" s="13" t="str">
        <f>IF(按分表!B11="","",按分表!B11)</f>
        <v>共通仮設工事</v>
      </c>
      <c r="D10" s="44">
        <f>按分表!F11</f>
        <v>0</v>
      </c>
      <c r="E10" s="39"/>
      <c r="F10" s="53"/>
      <c r="G10" s="34">
        <f t="shared" ref="G10:G15" si="0">1-E10</f>
        <v>1</v>
      </c>
      <c r="H10" s="57">
        <f t="shared" ref="H10:H16" si="1">D10-F10</f>
        <v>0</v>
      </c>
      <c r="I10" s="144" t="str">
        <f t="shared" ref="I10:I27" si="2">IF(D10=ROUND(F10,0)+ROUND(H10,0),"OK","×")</f>
        <v>OK</v>
      </c>
    </row>
    <row r="11" spans="2:9" ht="27" customHeight="1" x14ac:dyDescent="0.15">
      <c r="B11" s="184"/>
      <c r="C11" s="13" t="str">
        <f>IF(按分表!B12="","",按分表!B12)</f>
        <v>電気設備工事</v>
      </c>
      <c r="D11" s="44">
        <f>按分表!F12</f>
        <v>0</v>
      </c>
      <c r="E11" s="39"/>
      <c r="F11" s="53"/>
      <c r="G11" s="34">
        <f t="shared" si="0"/>
        <v>1</v>
      </c>
      <c r="H11" s="57">
        <f t="shared" si="1"/>
        <v>0</v>
      </c>
      <c r="I11" s="144" t="str">
        <f t="shared" si="2"/>
        <v>OK</v>
      </c>
    </row>
    <row r="12" spans="2:9" ht="27" customHeight="1" x14ac:dyDescent="0.15">
      <c r="B12" s="184"/>
      <c r="C12" s="13" t="str">
        <f>IF(按分表!B13="","",按分表!B13)</f>
        <v>昇降機設備工事</v>
      </c>
      <c r="D12" s="44">
        <f>按分表!F13</f>
        <v>0</v>
      </c>
      <c r="E12" s="39"/>
      <c r="F12" s="53"/>
      <c r="G12" s="34">
        <f t="shared" si="0"/>
        <v>1</v>
      </c>
      <c r="H12" s="57">
        <f t="shared" si="1"/>
        <v>0</v>
      </c>
      <c r="I12" s="144" t="str">
        <f t="shared" si="2"/>
        <v>OK</v>
      </c>
    </row>
    <row r="13" spans="2:9" ht="27" customHeight="1" x14ac:dyDescent="0.15">
      <c r="B13" s="184"/>
      <c r="C13" s="13" t="str">
        <f>IF(按分表!B14="","",按分表!B14)</f>
        <v>給排水工事</v>
      </c>
      <c r="D13" s="44">
        <f>按分表!F14</f>
        <v>0</v>
      </c>
      <c r="E13" s="39"/>
      <c r="F13" s="53"/>
      <c r="G13" s="34">
        <f t="shared" si="0"/>
        <v>1</v>
      </c>
      <c r="H13" s="57">
        <f t="shared" si="1"/>
        <v>0</v>
      </c>
      <c r="I13" s="144" t="str">
        <f t="shared" si="2"/>
        <v>OK</v>
      </c>
    </row>
    <row r="14" spans="2:9" ht="27" customHeight="1" x14ac:dyDescent="0.15">
      <c r="B14" s="184"/>
      <c r="C14" s="13" t="str">
        <f>IF(按分表!B15="","",按分表!B15)</f>
        <v>冷暖房設備工事</v>
      </c>
      <c r="D14" s="44">
        <f>按分表!F15</f>
        <v>0</v>
      </c>
      <c r="E14" s="39"/>
      <c r="F14" s="53"/>
      <c r="G14" s="34">
        <f t="shared" si="0"/>
        <v>1</v>
      </c>
      <c r="H14" s="57">
        <f t="shared" si="1"/>
        <v>0</v>
      </c>
      <c r="I14" s="144" t="str">
        <f t="shared" si="2"/>
        <v>OK</v>
      </c>
    </row>
    <row r="15" spans="2:9" ht="27" customHeight="1" x14ac:dyDescent="0.15">
      <c r="B15" s="184"/>
      <c r="C15" s="13" t="str">
        <f>IF(按分表!B16="","",按分表!B16)</f>
        <v>現場管理費</v>
      </c>
      <c r="D15" s="44">
        <f>按分表!F16</f>
        <v>0</v>
      </c>
      <c r="E15" s="39"/>
      <c r="F15" s="53"/>
      <c r="G15" s="34">
        <f t="shared" si="0"/>
        <v>1</v>
      </c>
      <c r="H15" s="57">
        <f t="shared" si="1"/>
        <v>0</v>
      </c>
      <c r="I15" s="144" t="str">
        <f t="shared" si="2"/>
        <v>OK</v>
      </c>
    </row>
    <row r="16" spans="2:9" ht="27" customHeight="1" x14ac:dyDescent="0.15">
      <c r="B16" s="184"/>
      <c r="C16" s="13" t="str">
        <f>IF(按分表!B17="","",按分表!B17)</f>
        <v/>
      </c>
      <c r="D16" s="44">
        <f>按分表!F17</f>
        <v>0</v>
      </c>
      <c r="E16" s="39"/>
      <c r="F16" s="53"/>
      <c r="G16" s="34"/>
      <c r="H16" s="57">
        <f t="shared" si="1"/>
        <v>0</v>
      </c>
      <c r="I16" s="144" t="str">
        <f t="shared" si="2"/>
        <v>OK</v>
      </c>
    </row>
    <row r="17" spans="2:9" ht="27" customHeight="1" x14ac:dyDescent="0.15">
      <c r="B17" s="184"/>
      <c r="C17" s="31" t="str">
        <f>按分表!A18</f>
        <v>補正</v>
      </c>
      <c r="D17" s="44">
        <f>按分表!F18</f>
        <v>0</v>
      </c>
      <c r="E17" s="69"/>
      <c r="F17" s="70"/>
      <c r="G17" s="34"/>
      <c r="H17" s="57">
        <f>D17</f>
        <v>0</v>
      </c>
      <c r="I17" s="144"/>
    </row>
    <row r="18" spans="2:9" ht="44.25" customHeight="1" x14ac:dyDescent="0.15">
      <c r="B18" s="184"/>
      <c r="C18" s="35" t="s">
        <v>42</v>
      </c>
      <c r="D18" s="45">
        <f>按分表!F19</f>
        <v>0</v>
      </c>
      <c r="E18" s="21" t="e">
        <f>ROUNDDOWN(F21/D21,2)</f>
        <v>#DIV/0!</v>
      </c>
      <c r="F18" s="54">
        <f>SUM(F9:F17)</f>
        <v>0</v>
      </c>
      <c r="G18" s="21" t="e">
        <f>1-E18</f>
        <v>#DIV/0!</v>
      </c>
      <c r="H18" s="58">
        <f>SUM(H9:H17)</f>
        <v>0</v>
      </c>
      <c r="I18" s="144" t="str">
        <f t="shared" si="2"/>
        <v>OK</v>
      </c>
    </row>
    <row r="19" spans="2:9" ht="28.5" x14ac:dyDescent="0.15">
      <c r="B19" s="184"/>
      <c r="C19" s="14" t="s">
        <v>43</v>
      </c>
      <c r="D19" s="46">
        <f>SUM(F19+H19)</f>
        <v>0</v>
      </c>
      <c r="E19" s="40"/>
      <c r="F19" s="55"/>
      <c r="G19" s="40"/>
      <c r="H19" s="55"/>
      <c r="I19" s="144" t="str">
        <f t="shared" si="2"/>
        <v>OK</v>
      </c>
    </row>
    <row r="20" spans="2:9" ht="14.25" x14ac:dyDescent="0.15">
      <c r="B20" s="184"/>
      <c r="C20" s="152" t="s">
        <v>48</v>
      </c>
      <c r="D20" s="47"/>
      <c r="E20" s="15"/>
      <c r="F20" s="146" t="str">
        <f>IF(F19&lt;=F18*0.026,"OK","×")</f>
        <v>OK</v>
      </c>
      <c r="G20" s="22"/>
      <c r="H20" s="146" t="str">
        <f t="shared" ref="H20" si="3">IF(H19&lt;=H18*0.026,"OK","×")</f>
        <v>OK</v>
      </c>
      <c r="I20" s="144"/>
    </row>
    <row r="21" spans="2:9" ht="44.25" customHeight="1" x14ac:dyDescent="0.15">
      <c r="B21" s="184"/>
      <c r="C21" s="36" t="s">
        <v>60</v>
      </c>
      <c r="D21" s="46">
        <f>SUM(D18+D19)</f>
        <v>0</v>
      </c>
      <c r="E21" s="23" t="e">
        <f>ROUNDDOWN(F21/D21,2)</f>
        <v>#DIV/0!</v>
      </c>
      <c r="F21" s="59">
        <f>SUM(F18+F19)</f>
        <v>0</v>
      </c>
      <c r="G21" s="23" t="e">
        <f>1-E21</f>
        <v>#DIV/0!</v>
      </c>
      <c r="H21" s="63">
        <f>SUM(H18:H19)</f>
        <v>0</v>
      </c>
      <c r="I21" s="144" t="str">
        <f t="shared" si="2"/>
        <v>OK</v>
      </c>
    </row>
    <row r="22" spans="2:9" ht="15" thickBot="1" x14ac:dyDescent="0.2">
      <c r="B22" s="25"/>
      <c r="C22" s="153" t="s">
        <v>49</v>
      </c>
      <c r="D22" s="48"/>
      <c r="E22" s="147" t="e">
        <f>IF(E21&gt;=按分表!J2,"OK","×")</f>
        <v>#DIV/0!</v>
      </c>
      <c r="F22" s="26"/>
      <c r="G22" s="27"/>
      <c r="H22" s="64"/>
      <c r="I22" s="145"/>
    </row>
    <row r="23" spans="2:9" ht="29.25" customHeight="1" thickTop="1" x14ac:dyDescent="0.15">
      <c r="B23" s="193" t="s">
        <v>45</v>
      </c>
      <c r="C23" s="29" t="s">
        <v>44</v>
      </c>
      <c r="D23" s="43">
        <f>按分表!F26</f>
        <v>0</v>
      </c>
      <c r="E23" s="38"/>
      <c r="F23" s="52"/>
      <c r="G23" s="33">
        <f>1-E23</f>
        <v>1</v>
      </c>
      <c r="H23" s="56">
        <f>D23-F23</f>
        <v>0</v>
      </c>
      <c r="I23" s="144" t="str">
        <f t="shared" si="2"/>
        <v>OK</v>
      </c>
    </row>
    <row r="24" spans="2:9" ht="29.25" customHeight="1" x14ac:dyDescent="0.15">
      <c r="B24" s="194"/>
      <c r="C24" s="8" t="s">
        <v>40</v>
      </c>
      <c r="D24" s="44">
        <f>按分表!F32-'内訳（施設２）'!D19</f>
        <v>0</v>
      </c>
      <c r="E24" s="39"/>
      <c r="F24" s="53"/>
      <c r="G24" s="34">
        <f t="shared" ref="G24" si="4">1-E24</f>
        <v>1</v>
      </c>
      <c r="H24" s="57">
        <f t="shared" ref="H24" si="5">D24-F24</f>
        <v>0</v>
      </c>
      <c r="I24" s="144" t="str">
        <f t="shared" si="2"/>
        <v>OK</v>
      </c>
    </row>
    <row r="25" spans="2:9" ht="29.25" customHeight="1" x14ac:dyDescent="0.15">
      <c r="B25" s="194"/>
      <c r="C25" s="6"/>
      <c r="D25" s="49"/>
      <c r="E25" s="7"/>
      <c r="F25" s="72"/>
      <c r="G25" s="41"/>
      <c r="H25" s="65"/>
      <c r="I25" s="144" t="str">
        <f t="shared" si="2"/>
        <v>OK</v>
      </c>
    </row>
    <row r="26" spans="2:9" ht="44.25" customHeight="1" thickBot="1" x14ac:dyDescent="0.2">
      <c r="B26" s="195"/>
      <c r="C26" s="37" t="s">
        <v>61</v>
      </c>
      <c r="D26" s="50">
        <f>SUM(D23:D24)</f>
        <v>0</v>
      </c>
      <c r="E26" s="30"/>
      <c r="F26" s="61">
        <f>SUM(F23:F24)</f>
        <v>0</v>
      </c>
      <c r="G26" s="30"/>
      <c r="H26" s="66">
        <f>SUM(H23:H24)</f>
        <v>0</v>
      </c>
      <c r="I26" s="144" t="str">
        <f t="shared" si="2"/>
        <v>OK</v>
      </c>
    </row>
    <row r="27" spans="2:9" ht="44.25" customHeight="1" thickTop="1" x14ac:dyDescent="0.15">
      <c r="B27" s="185" t="s">
        <v>53</v>
      </c>
      <c r="C27" s="186"/>
      <c r="D27" s="51">
        <f>SUM(D21+D26)</f>
        <v>0</v>
      </c>
      <c r="E27" s="9"/>
      <c r="F27" s="62">
        <f>SUM(F21+F26)</f>
        <v>0</v>
      </c>
      <c r="G27" s="9"/>
      <c r="H27" s="67">
        <f>SUM(H21+H26)</f>
        <v>0</v>
      </c>
      <c r="I27" s="144" t="str">
        <f t="shared" si="2"/>
        <v>OK</v>
      </c>
    </row>
    <row r="28" spans="2:9" ht="12" customHeight="1" x14ac:dyDescent="0.15">
      <c r="B28" s="16"/>
      <c r="C28" s="10"/>
      <c r="D28" s="17"/>
      <c r="E28" s="17"/>
      <c r="F28" s="17"/>
      <c r="G28" s="17"/>
      <c r="H28" s="17"/>
    </row>
    <row r="29" spans="2:9" ht="65.25" customHeight="1" x14ac:dyDescent="0.15">
      <c r="B29" s="11" t="s">
        <v>41</v>
      </c>
      <c r="C29" s="181" t="s">
        <v>55</v>
      </c>
      <c r="D29" s="196"/>
      <c r="E29" s="196"/>
      <c r="F29" s="196"/>
      <c r="G29" s="196"/>
      <c r="H29" s="196"/>
    </row>
    <row r="30" spans="2:9" ht="24.75" customHeight="1" x14ac:dyDescent="0.15">
      <c r="B30" s="11"/>
      <c r="C30" s="181"/>
      <c r="D30" s="182"/>
      <c r="E30" s="182"/>
      <c r="F30" s="182"/>
      <c r="G30" s="182"/>
      <c r="H30" s="182"/>
    </row>
    <row r="31" spans="2:9" ht="24.75" customHeight="1" x14ac:dyDescent="0.15">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70866141732283472" right="0.70866141732283472" top="0.74803149606299213" bottom="0.74803149606299213" header="0.31496062992125984" footer="0.31496062992125984"/>
  <pageSetup paperSize="9" scale="83" orientation="portrait" horizontalDpi="300" verticalDpi="300" r:id="rId1"/>
  <headerFooter>
    <oddHeader>&amp;L&amp;12【様式20】</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B1:I31"/>
  <sheetViews>
    <sheetView view="pageBreakPreview" zoomScale="85" zoomScaleNormal="75" zoomScaleSheetLayoutView="85" workbookViewId="0">
      <selection activeCell="B3" sqref="B3:D3"/>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79" t="s">
        <v>63</v>
      </c>
      <c r="C1" s="179"/>
      <c r="D1" s="179"/>
      <c r="E1" s="179"/>
      <c r="F1" s="179"/>
      <c r="G1" s="179"/>
      <c r="H1" s="179"/>
    </row>
    <row r="2" spans="2:9" ht="17.25" x14ac:dyDescent="0.15">
      <c r="B2" s="178"/>
      <c r="C2" s="178"/>
      <c r="D2" s="178"/>
      <c r="E2" s="18"/>
      <c r="F2" s="18"/>
      <c r="G2" s="18"/>
      <c r="H2" s="32" t="str">
        <f>"【"&amp;按分表!G6&amp;"】"</f>
        <v>【】</v>
      </c>
    </row>
    <row r="3" spans="2:9" ht="17.25" x14ac:dyDescent="0.15">
      <c r="B3" s="178"/>
      <c r="C3" s="178"/>
      <c r="D3" s="178"/>
      <c r="E3" s="18"/>
      <c r="F3" s="18"/>
      <c r="G3" s="18"/>
      <c r="H3" s="18"/>
    </row>
    <row r="4" spans="2:9" ht="17.25" x14ac:dyDescent="0.15">
      <c r="B4" s="192"/>
      <c r="C4" s="192"/>
      <c r="D4" s="192"/>
      <c r="E4" s="20"/>
      <c r="F4" s="20"/>
      <c r="G4" s="18"/>
      <c r="H4" s="18"/>
    </row>
    <row r="5" spans="2:9" ht="17.25" x14ac:dyDescent="0.15">
      <c r="B5" s="19"/>
      <c r="C5" s="19"/>
      <c r="D5" s="20"/>
      <c r="E5" s="19"/>
      <c r="F5" s="19"/>
      <c r="G5" s="18"/>
      <c r="H5" s="155" t="s">
        <v>27</v>
      </c>
    </row>
    <row r="6" spans="2:9" ht="30" customHeight="1" x14ac:dyDescent="0.15">
      <c r="B6" s="187" t="s">
        <v>35</v>
      </c>
      <c r="C6" s="188" t="s">
        <v>36</v>
      </c>
      <c r="D6" s="3" t="s">
        <v>47</v>
      </c>
      <c r="E6" s="189" t="s">
        <v>54</v>
      </c>
      <c r="F6" s="190"/>
      <c r="G6" s="190"/>
      <c r="H6" s="191"/>
    </row>
    <row r="7" spans="2:9" ht="30" customHeight="1" x14ac:dyDescent="0.15">
      <c r="B7" s="188"/>
      <c r="C7" s="188"/>
      <c r="D7" s="4"/>
      <c r="E7" s="42">
        <f>按分表!H2</f>
        <v>0</v>
      </c>
      <c r="F7" s="5" t="s">
        <v>37</v>
      </c>
      <c r="G7" s="42">
        <f>按分表!H3</f>
        <v>0</v>
      </c>
      <c r="H7" s="5" t="s">
        <v>37</v>
      </c>
    </row>
    <row r="8" spans="2:9" ht="34.5" customHeight="1" thickBot="1" x14ac:dyDescent="0.2">
      <c r="B8" s="188"/>
      <c r="C8" s="188"/>
      <c r="D8" s="3" t="s">
        <v>38</v>
      </c>
      <c r="E8" s="3" t="s">
        <v>39</v>
      </c>
      <c r="F8" s="3" t="s">
        <v>38</v>
      </c>
      <c r="G8" s="3" t="s">
        <v>39</v>
      </c>
      <c r="H8" s="3" t="s">
        <v>38</v>
      </c>
      <c r="I8" s="154" t="s">
        <v>50</v>
      </c>
    </row>
    <row r="9" spans="2:9" ht="27" customHeight="1" thickTop="1" x14ac:dyDescent="0.15">
      <c r="B9" s="183" t="s">
        <v>46</v>
      </c>
      <c r="C9" s="24" t="str">
        <f>IF(按分表!B10="","",按分表!B10)</f>
        <v>建築工事（下記以外）</v>
      </c>
      <c r="D9" s="43">
        <f>按分表!G10</f>
        <v>0</v>
      </c>
      <c r="E9" s="38"/>
      <c r="F9" s="52"/>
      <c r="G9" s="33">
        <f>1-E9</f>
        <v>1</v>
      </c>
      <c r="H9" s="56">
        <f>D9-F9</f>
        <v>0</v>
      </c>
      <c r="I9" s="148" t="str">
        <f>IF(D9=ROUND(F9,0)+ROUND(H9,0),"OK","×")</f>
        <v>OK</v>
      </c>
    </row>
    <row r="10" spans="2:9" ht="27" customHeight="1" x14ac:dyDescent="0.15">
      <c r="B10" s="184"/>
      <c r="C10" s="13" t="str">
        <f>IF(按分表!B11="","",按分表!B11)</f>
        <v>共通仮設工事</v>
      </c>
      <c r="D10" s="44">
        <f>按分表!G11</f>
        <v>0</v>
      </c>
      <c r="E10" s="39"/>
      <c r="F10" s="53"/>
      <c r="G10" s="34">
        <f t="shared" ref="G10:G15" si="0">1-E10</f>
        <v>1</v>
      </c>
      <c r="H10" s="57">
        <f t="shared" ref="H10:H16" si="1">D10-F10</f>
        <v>0</v>
      </c>
      <c r="I10" s="148" t="str">
        <f t="shared" ref="I10:I27" si="2">IF(D10=ROUND(F10,0)+ROUND(H10,0),"OK","×")</f>
        <v>OK</v>
      </c>
    </row>
    <row r="11" spans="2:9" ht="27" customHeight="1" x14ac:dyDescent="0.15">
      <c r="B11" s="184"/>
      <c r="C11" s="13" t="str">
        <f>IF(按分表!B12="","",按分表!B12)</f>
        <v>電気設備工事</v>
      </c>
      <c r="D11" s="44">
        <f>按分表!G12</f>
        <v>0</v>
      </c>
      <c r="E11" s="39"/>
      <c r="F11" s="53"/>
      <c r="G11" s="34">
        <f t="shared" si="0"/>
        <v>1</v>
      </c>
      <c r="H11" s="57">
        <f t="shared" si="1"/>
        <v>0</v>
      </c>
      <c r="I11" s="148" t="str">
        <f t="shared" si="2"/>
        <v>OK</v>
      </c>
    </row>
    <row r="12" spans="2:9" ht="27" customHeight="1" x14ac:dyDescent="0.15">
      <c r="B12" s="184"/>
      <c r="C12" s="13" t="str">
        <f>IF(按分表!B13="","",按分表!B13)</f>
        <v>昇降機設備工事</v>
      </c>
      <c r="D12" s="44">
        <f>按分表!G13</f>
        <v>0</v>
      </c>
      <c r="E12" s="39"/>
      <c r="F12" s="53"/>
      <c r="G12" s="34">
        <f t="shared" si="0"/>
        <v>1</v>
      </c>
      <c r="H12" s="57">
        <f t="shared" si="1"/>
        <v>0</v>
      </c>
      <c r="I12" s="148" t="str">
        <f t="shared" si="2"/>
        <v>OK</v>
      </c>
    </row>
    <row r="13" spans="2:9" ht="27" customHeight="1" x14ac:dyDescent="0.15">
      <c r="B13" s="184"/>
      <c r="C13" s="13" t="str">
        <f>IF(按分表!B14="","",按分表!B14)</f>
        <v>給排水工事</v>
      </c>
      <c r="D13" s="44">
        <f>按分表!G14</f>
        <v>0</v>
      </c>
      <c r="E13" s="39"/>
      <c r="F13" s="53"/>
      <c r="G13" s="34">
        <f t="shared" si="0"/>
        <v>1</v>
      </c>
      <c r="H13" s="57">
        <f t="shared" si="1"/>
        <v>0</v>
      </c>
      <c r="I13" s="148" t="str">
        <f t="shared" si="2"/>
        <v>OK</v>
      </c>
    </row>
    <row r="14" spans="2:9" ht="27" customHeight="1" x14ac:dyDescent="0.15">
      <c r="B14" s="184"/>
      <c r="C14" s="13" t="str">
        <f>IF(按分表!B15="","",按分表!B15)</f>
        <v>冷暖房設備工事</v>
      </c>
      <c r="D14" s="44">
        <f>按分表!G15</f>
        <v>0</v>
      </c>
      <c r="E14" s="39"/>
      <c r="F14" s="53"/>
      <c r="G14" s="34">
        <f t="shared" si="0"/>
        <v>1</v>
      </c>
      <c r="H14" s="57">
        <f t="shared" si="1"/>
        <v>0</v>
      </c>
      <c r="I14" s="148" t="str">
        <f t="shared" si="2"/>
        <v>OK</v>
      </c>
    </row>
    <row r="15" spans="2:9" ht="27" customHeight="1" x14ac:dyDescent="0.15">
      <c r="B15" s="184"/>
      <c r="C15" s="13" t="str">
        <f>IF(按分表!B16="","",按分表!B16)</f>
        <v>現場管理費</v>
      </c>
      <c r="D15" s="44">
        <f>按分表!G16</f>
        <v>0</v>
      </c>
      <c r="E15" s="39"/>
      <c r="F15" s="53"/>
      <c r="G15" s="34">
        <f t="shared" si="0"/>
        <v>1</v>
      </c>
      <c r="H15" s="57">
        <f t="shared" si="1"/>
        <v>0</v>
      </c>
      <c r="I15" s="148" t="str">
        <f t="shared" si="2"/>
        <v>OK</v>
      </c>
    </row>
    <row r="16" spans="2:9" ht="27" customHeight="1" x14ac:dyDescent="0.15">
      <c r="B16" s="184"/>
      <c r="C16" s="13" t="str">
        <f>IF(按分表!B17="","",按分表!B17)</f>
        <v/>
      </c>
      <c r="D16" s="44">
        <f>按分表!G17</f>
        <v>0</v>
      </c>
      <c r="E16" s="39"/>
      <c r="F16" s="53"/>
      <c r="G16" s="34"/>
      <c r="H16" s="57">
        <f t="shared" si="1"/>
        <v>0</v>
      </c>
      <c r="I16" s="148" t="str">
        <f t="shared" si="2"/>
        <v>OK</v>
      </c>
    </row>
    <row r="17" spans="2:9" ht="27" customHeight="1" x14ac:dyDescent="0.15">
      <c r="B17" s="184"/>
      <c r="C17" s="31" t="str">
        <f>按分表!A18</f>
        <v>補正</v>
      </c>
      <c r="D17" s="44">
        <f>按分表!G18</f>
        <v>0</v>
      </c>
      <c r="E17" s="69"/>
      <c r="F17" s="70"/>
      <c r="G17" s="34"/>
      <c r="H17" s="57">
        <f>D17</f>
        <v>0</v>
      </c>
      <c r="I17" s="148"/>
    </row>
    <row r="18" spans="2:9" ht="44.25" customHeight="1" x14ac:dyDescent="0.15">
      <c r="B18" s="184"/>
      <c r="C18" s="35" t="s">
        <v>42</v>
      </c>
      <c r="D18" s="45">
        <f>按分表!G19</f>
        <v>0</v>
      </c>
      <c r="E18" s="21" t="e">
        <f>ROUNDDOWN(F21/D21,2)</f>
        <v>#DIV/0!</v>
      </c>
      <c r="F18" s="54">
        <f>SUM(F9:F17)</f>
        <v>0</v>
      </c>
      <c r="G18" s="21" t="e">
        <f>1-E18</f>
        <v>#DIV/0!</v>
      </c>
      <c r="H18" s="58">
        <f>SUM(H9:H17)</f>
        <v>0</v>
      </c>
      <c r="I18" s="148" t="str">
        <f t="shared" si="2"/>
        <v>OK</v>
      </c>
    </row>
    <row r="19" spans="2:9" ht="28.5" x14ac:dyDescent="0.15">
      <c r="B19" s="184"/>
      <c r="C19" s="14" t="s">
        <v>43</v>
      </c>
      <c r="D19" s="46">
        <f>SUM(F19+H19)</f>
        <v>0</v>
      </c>
      <c r="E19" s="40"/>
      <c r="F19" s="55"/>
      <c r="G19" s="40"/>
      <c r="H19" s="55"/>
      <c r="I19" s="148" t="str">
        <f t="shared" si="2"/>
        <v>OK</v>
      </c>
    </row>
    <row r="20" spans="2:9" ht="14.25" x14ac:dyDescent="0.15">
      <c r="B20" s="184"/>
      <c r="C20" s="152" t="s">
        <v>48</v>
      </c>
      <c r="D20" s="47"/>
      <c r="E20" s="15"/>
      <c r="F20" s="150" t="str">
        <f>IF(F19&lt;=F18*0.026,"OK","×")</f>
        <v>OK</v>
      </c>
      <c r="G20" s="22"/>
      <c r="H20" s="150" t="str">
        <f t="shared" ref="H20" si="3">IF(H19&lt;=H18*0.026,"OK","×")</f>
        <v>OK</v>
      </c>
      <c r="I20" s="148"/>
    </row>
    <row r="21" spans="2:9" ht="44.25" customHeight="1" x14ac:dyDescent="0.15">
      <c r="B21" s="184"/>
      <c r="C21" s="36" t="s">
        <v>60</v>
      </c>
      <c r="D21" s="46">
        <f>SUM(D18+D19)</f>
        <v>0</v>
      </c>
      <c r="E21" s="23" t="e">
        <f>ROUNDDOWN(F21/D21,2)</f>
        <v>#DIV/0!</v>
      </c>
      <c r="F21" s="59">
        <f>SUM(F18+F19)</f>
        <v>0</v>
      </c>
      <c r="G21" s="23" t="e">
        <f>1-E21</f>
        <v>#DIV/0!</v>
      </c>
      <c r="H21" s="63">
        <f>SUM(H18:H19)</f>
        <v>0</v>
      </c>
      <c r="I21" s="148" t="str">
        <f t="shared" si="2"/>
        <v>OK</v>
      </c>
    </row>
    <row r="22" spans="2:9" ht="15" thickBot="1" x14ac:dyDescent="0.2">
      <c r="B22" s="25"/>
      <c r="C22" s="153" t="s">
        <v>49</v>
      </c>
      <c r="D22" s="48"/>
      <c r="E22" s="151" t="e">
        <f>IF(E21&gt;=按分表!J2,"OK","×")</f>
        <v>#DIV/0!</v>
      </c>
      <c r="F22" s="60"/>
      <c r="G22" s="27"/>
      <c r="H22" s="64"/>
      <c r="I22" s="149"/>
    </row>
    <row r="23" spans="2:9" ht="29.25" customHeight="1" thickTop="1" x14ac:dyDescent="0.15">
      <c r="B23" s="193" t="s">
        <v>45</v>
      </c>
      <c r="C23" s="29" t="s">
        <v>44</v>
      </c>
      <c r="D23" s="43">
        <f>按分表!G26</f>
        <v>0</v>
      </c>
      <c r="E23" s="38"/>
      <c r="F23" s="52"/>
      <c r="G23" s="33">
        <f>1-E23</f>
        <v>1</v>
      </c>
      <c r="H23" s="56">
        <f>D23-F23</f>
        <v>0</v>
      </c>
      <c r="I23" s="148" t="str">
        <f t="shared" si="2"/>
        <v>OK</v>
      </c>
    </row>
    <row r="24" spans="2:9" ht="29.25" customHeight="1" x14ac:dyDescent="0.15">
      <c r="B24" s="194"/>
      <c r="C24" s="8" t="s">
        <v>40</v>
      </c>
      <c r="D24" s="44">
        <f>按分表!G32-'内訳（施設３）'!D19</f>
        <v>0</v>
      </c>
      <c r="E24" s="39"/>
      <c r="F24" s="53"/>
      <c r="G24" s="34">
        <f t="shared" ref="G24" si="4">1-E24</f>
        <v>1</v>
      </c>
      <c r="H24" s="57">
        <f t="shared" ref="H24" si="5">D24-F24</f>
        <v>0</v>
      </c>
      <c r="I24" s="148" t="str">
        <f t="shared" si="2"/>
        <v>OK</v>
      </c>
    </row>
    <row r="25" spans="2:9" ht="29.25" customHeight="1" x14ac:dyDescent="0.15">
      <c r="B25" s="194"/>
      <c r="C25" s="6"/>
      <c r="D25" s="49"/>
      <c r="E25" s="7"/>
      <c r="F25" s="72"/>
      <c r="G25" s="41"/>
      <c r="H25" s="65"/>
      <c r="I25" s="148" t="str">
        <f t="shared" si="2"/>
        <v>OK</v>
      </c>
    </row>
    <row r="26" spans="2:9" ht="44.25" customHeight="1" thickBot="1" x14ac:dyDescent="0.2">
      <c r="B26" s="195"/>
      <c r="C26" s="37" t="s">
        <v>61</v>
      </c>
      <c r="D26" s="50">
        <f>SUM(D23:D24)</f>
        <v>0</v>
      </c>
      <c r="E26" s="30"/>
      <c r="F26" s="61">
        <f>SUM(F23:F24)</f>
        <v>0</v>
      </c>
      <c r="G26" s="30"/>
      <c r="H26" s="66">
        <f>SUM(H23:H24)</f>
        <v>0</v>
      </c>
      <c r="I26" s="148" t="str">
        <f t="shared" si="2"/>
        <v>OK</v>
      </c>
    </row>
    <row r="27" spans="2:9" ht="44.25" customHeight="1" thickTop="1" x14ac:dyDescent="0.15">
      <c r="B27" s="185" t="s">
        <v>53</v>
      </c>
      <c r="C27" s="186"/>
      <c r="D27" s="51">
        <f>SUM(D21+D26)</f>
        <v>0</v>
      </c>
      <c r="E27" s="9"/>
      <c r="F27" s="62">
        <f>SUM(F21+F26)</f>
        <v>0</v>
      </c>
      <c r="G27" s="9"/>
      <c r="H27" s="67">
        <f>SUM(H21+H26)</f>
        <v>0</v>
      </c>
      <c r="I27" s="148" t="str">
        <f t="shared" si="2"/>
        <v>OK</v>
      </c>
    </row>
    <row r="28" spans="2:9" ht="12" customHeight="1" x14ac:dyDescent="0.15">
      <c r="B28" s="16"/>
      <c r="C28" s="10"/>
      <c r="D28" s="17"/>
      <c r="E28" s="17"/>
      <c r="F28" s="17"/>
      <c r="G28" s="17"/>
      <c r="H28" s="17"/>
    </row>
    <row r="29" spans="2:9" ht="65.25" customHeight="1" x14ac:dyDescent="0.15">
      <c r="B29" s="11" t="s">
        <v>41</v>
      </c>
      <c r="C29" s="181" t="s">
        <v>55</v>
      </c>
      <c r="D29" s="196"/>
      <c r="E29" s="196"/>
      <c r="F29" s="196"/>
      <c r="G29" s="196"/>
      <c r="H29" s="196"/>
    </row>
    <row r="30" spans="2:9" ht="24.75" customHeight="1" x14ac:dyDescent="0.15">
      <c r="B30" s="11"/>
      <c r="C30" s="181"/>
      <c r="D30" s="182"/>
      <c r="E30" s="182"/>
      <c r="F30" s="182"/>
      <c r="G30" s="182"/>
      <c r="H30" s="182"/>
    </row>
    <row r="31" spans="2:9" ht="24.75" customHeight="1" x14ac:dyDescent="0.15">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70866141732283472" right="0.70866141732283472" top="0.74803149606299213" bottom="0.74803149606299213" header="0.31496062992125984" footer="0.31496062992125984"/>
  <pageSetup paperSize="9" scale="83" orientation="portrait" horizontalDpi="300" verticalDpi="300" r:id="rId1"/>
  <headerFooter>
    <oddHeader>&amp;L&amp;12【様式20】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B1:I31"/>
  <sheetViews>
    <sheetView view="pageLayout" zoomScaleNormal="85" zoomScaleSheetLayoutView="85" workbookViewId="0">
      <selection activeCell="B3" sqref="B3:D3"/>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79" t="s">
        <v>63</v>
      </c>
      <c r="C1" s="179"/>
      <c r="D1" s="179"/>
      <c r="E1" s="179"/>
      <c r="F1" s="179"/>
      <c r="G1" s="179"/>
      <c r="H1" s="179"/>
    </row>
    <row r="2" spans="2:9" ht="17.25" x14ac:dyDescent="0.15">
      <c r="B2" s="178"/>
      <c r="C2" s="178"/>
      <c r="D2" s="178"/>
      <c r="E2" s="18"/>
      <c r="F2" s="18"/>
      <c r="G2" s="18"/>
      <c r="H2" s="32" t="str">
        <f>"【"&amp;按分表!H6&amp;"】"</f>
        <v>【】</v>
      </c>
    </row>
    <row r="3" spans="2:9" ht="17.25" x14ac:dyDescent="0.15">
      <c r="B3" s="178"/>
      <c r="C3" s="178"/>
      <c r="D3" s="178"/>
      <c r="E3" s="18"/>
      <c r="F3" s="18"/>
      <c r="G3" s="18"/>
      <c r="H3" s="18"/>
    </row>
    <row r="4" spans="2:9" ht="17.25" x14ac:dyDescent="0.15">
      <c r="B4" s="192"/>
      <c r="C4" s="192"/>
      <c r="D4" s="192"/>
      <c r="E4" s="20"/>
      <c r="F4" s="20"/>
      <c r="G4" s="18"/>
      <c r="H4" s="18"/>
    </row>
    <row r="5" spans="2:9" ht="17.25" x14ac:dyDescent="0.15">
      <c r="B5" s="19"/>
      <c r="C5" s="19"/>
      <c r="D5" s="20"/>
      <c r="E5" s="19"/>
      <c r="F5" s="19"/>
      <c r="G5" s="18"/>
      <c r="H5" s="155" t="s">
        <v>27</v>
      </c>
    </row>
    <row r="6" spans="2:9" ht="30" customHeight="1" x14ac:dyDescent="0.15">
      <c r="B6" s="187" t="s">
        <v>35</v>
      </c>
      <c r="C6" s="188" t="s">
        <v>36</v>
      </c>
      <c r="D6" s="3" t="s">
        <v>47</v>
      </c>
      <c r="E6" s="189" t="s">
        <v>54</v>
      </c>
      <c r="F6" s="190"/>
      <c r="G6" s="190"/>
      <c r="H6" s="191"/>
    </row>
    <row r="7" spans="2:9" ht="30" customHeight="1" x14ac:dyDescent="0.15">
      <c r="B7" s="188"/>
      <c r="C7" s="188"/>
      <c r="D7" s="4"/>
      <c r="E7" s="42">
        <f>按分表!H2</f>
        <v>0</v>
      </c>
      <c r="F7" s="5" t="s">
        <v>37</v>
      </c>
      <c r="G7" s="42">
        <f>按分表!H3</f>
        <v>0</v>
      </c>
      <c r="H7" s="5" t="s">
        <v>37</v>
      </c>
    </row>
    <row r="8" spans="2:9" ht="34.5" customHeight="1" thickBot="1" x14ac:dyDescent="0.2">
      <c r="B8" s="188"/>
      <c r="C8" s="188"/>
      <c r="D8" s="3" t="s">
        <v>38</v>
      </c>
      <c r="E8" s="3" t="s">
        <v>39</v>
      </c>
      <c r="F8" s="3" t="s">
        <v>38</v>
      </c>
      <c r="G8" s="3" t="s">
        <v>39</v>
      </c>
      <c r="H8" s="3" t="s">
        <v>38</v>
      </c>
      <c r="I8" s="154" t="s">
        <v>50</v>
      </c>
    </row>
    <row r="9" spans="2:9" ht="27" customHeight="1" thickTop="1" x14ac:dyDescent="0.15">
      <c r="B9" s="183" t="s">
        <v>46</v>
      </c>
      <c r="C9" s="24" t="str">
        <f>IF(按分表!B10="","",按分表!B10)</f>
        <v>建築工事（下記以外）</v>
      </c>
      <c r="D9" s="43">
        <f>按分表!H10</f>
        <v>0</v>
      </c>
      <c r="E9" s="38"/>
      <c r="F9" s="52"/>
      <c r="G9" s="33">
        <f>1-E9</f>
        <v>1</v>
      </c>
      <c r="H9" s="56">
        <f>D9-F9</f>
        <v>0</v>
      </c>
      <c r="I9" s="148" t="str">
        <f>IF(D9=ROUND(F9,0)+ROUND(H9,0),"OK","×")</f>
        <v>OK</v>
      </c>
    </row>
    <row r="10" spans="2:9" ht="27" customHeight="1" x14ac:dyDescent="0.15">
      <c r="B10" s="184"/>
      <c r="C10" s="13" t="str">
        <f>IF(按分表!B11="","",按分表!B11)</f>
        <v>共通仮設工事</v>
      </c>
      <c r="D10" s="44">
        <f>按分表!H11</f>
        <v>0</v>
      </c>
      <c r="E10" s="39"/>
      <c r="F10" s="53"/>
      <c r="G10" s="34">
        <f t="shared" ref="G10:G15" si="0">1-E10</f>
        <v>1</v>
      </c>
      <c r="H10" s="57">
        <f t="shared" ref="H10:H16" si="1">D10-F10</f>
        <v>0</v>
      </c>
      <c r="I10" s="148" t="str">
        <f t="shared" ref="I10:I27" si="2">IF(D10=ROUND(F10,0)+ROUND(H10,0),"OK","×")</f>
        <v>OK</v>
      </c>
    </row>
    <row r="11" spans="2:9" ht="27" customHeight="1" x14ac:dyDescent="0.15">
      <c r="B11" s="184"/>
      <c r="C11" s="13" t="str">
        <f>IF(按分表!B12="","",按分表!B12)</f>
        <v>電気設備工事</v>
      </c>
      <c r="D11" s="44">
        <f>按分表!H12</f>
        <v>0</v>
      </c>
      <c r="E11" s="39"/>
      <c r="F11" s="53"/>
      <c r="G11" s="34">
        <f t="shared" si="0"/>
        <v>1</v>
      </c>
      <c r="H11" s="57">
        <f t="shared" si="1"/>
        <v>0</v>
      </c>
      <c r="I11" s="148" t="str">
        <f t="shared" si="2"/>
        <v>OK</v>
      </c>
    </row>
    <row r="12" spans="2:9" ht="27" customHeight="1" x14ac:dyDescent="0.15">
      <c r="B12" s="184"/>
      <c r="C12" s="13" t="str">
        <f>IF(按分表!B13="","",按分表!B13)</f>
        <v>昇降機設備工事</v>
      </c>
      <c r="D12" s="44">
        <f>按分表!H13</f>
        <v>0</v>
      </c>
      <c r="E12" s="39"/>
      <c r="F12" s="53"/>
      <c r="G12" s="34">
        <f t="shared" si="0"/>
        <v>1</v>
      </c>
      <c r="H12" s="57">
        <f t="shared" si="1"/>
        <v>0</v>
      </c>
      <c r="I12" s="148" t="str">
        <f t="shared" si="2"/>
        <v>OK</v>
      </c>
    </row>
    <row r="13" spans="2:9" ht="27" customHeight="1" x14ac:dyDescent="0.15">
      <c r="B13" s="184"/>
      <c r="C13" s="13" t="str">
        <f>IF(按分表!B14="","",按分表!B14)</f>
        <v>給排水工事</v>
      </c>
      <c r="D13" s="44">
        <f>按分表!H14</f>
        <v>0</v>
      </c>
      <c r="E13" s="39"/>
      <c r="F13" s="53"/>
      <c r="G13" s="34">
        <f t="shared" si="0"/>
        <v>1</v>
      </c>
      <c r="H13" s="57">
        <f t="shared" si="1"/>
        <v>0</v>
      </c>
      <c r="I13" s="148" t="str">
        <f t="shared" si="2"/>
        <v>OK</v>
      </c>
    </row>
    <row r="14" spans="2:9" ht="27" customHeight="1" x14ac:dyDescent="0.15">
      <c r="B14" s="184"/>
      <c r="C14" s="13" t="str">
        <f>IF(按分表!B15="","",按分表!B15)</f>
        <v>冷暖房設備工事</v>
      </c>
      <c r="D14" s="44">
        <f>按分表!H15</f>
        <v>0</v>
      </c>
      <c r="E14" s="39"/>
      <c r="F14" s="53"/>
      <c r="G14" s="34">
        <f t="shared" si="0"/>
        <v>1</v>
      </c>
      <c r="H14" s="57">
        <f t="shared" si="1"/>
        <v>0</v>
      </c>
      <c r="I14" s="148" t="str">
        <f t="shared" si="2"/>
        <v>OK</v>
      </c>
    </row>
    <row r="15" spans="2:9" ht="27" customHeight="1" x14ac:dyDescent="0.15">
      <c r="B15" s="184"/>
      <c r="C15" s="13" t="str">
        <f>IF(按分表!B16="","",按分表!B16)</f>
        <v>現場管理費</v>
      </c>
      <c r="D15" s="44">
        <f>按分表!H16</f>
        <v>0</v>
      </c>
      <c r="E15" s="39"/>
      <c r="F15" s="53"/>
      <c r="G15" s="34">
        <f t="shared" si="0"/>
        <v>1</v>
      </c>
      <c r="H15" s="57">
        <f t="shared" si="1"/>
        <v>0</v>
      </c>
      <c r="I15" s="148" t="str">
        <f t="shared" si="2"/>
        <v>OK</v>
      </c>
    </row>
    <row r="16" spans="2:9" ht="27" customHeight="1" x14ac:dyDescent="0.15">
      <c r="B16" s="184"/>
      <c r="C16" s="13" t="str">
        <f>IF(按分表!B17="","",按分表!B17)</f>
        <v/>
      </c>
      <c r="D16" s="44">
        <f>按分表!H17</f>
        <v>0</v>
      </c>
      <c r="E16" s="39"/>
      <c r="F16" s="53"/>
      <c r="G16" s="34"/>
      <c r="H16" s="57">
        <f t="shared" si="1"/>
        <v>0</v>
      </c>
      <c r="I16" s="148" t="str">
        <f t="shared" si="2"/>
        <v>OK</v>
      </c>
    </row>
    <row r="17" spans="2:9" ht="27" customHeight="1" x14ac:dyDescent="0.15">
      <c r="B17" s="184"/>
      <c r="C17" s="31" t="str">
        <f>按分表!A18</f>
        <v>補正</v>
      </c>
      <c r="D17" s="44">
        <f>按分表!H18</f>
        <v>0</v>
      </c>
      <c r="E17" s="69"/>
      <c r="F17" s="70"/>
      <c r="G17" s="34"/>
      <c r="H17" s="57">
        <f>D17</f>
        <v>0</v>
      </c>
      <c r="I17" s="148"/>
    </row>
    <row r="18" spans="2:9" ht="44.25" customHeight="1" x14ac:dyDescent="0.15">
      <c r="B18" s="184"/>
      <c r="C18" s="35" t="s">
        <v>42</v>
      </c>
      <c r="D18" s="45">
        <f>按分表!H19</f>
        <v>0</v>
      </c>
      <c r="E18" s="21" t="e">
        <f>ROUNDDOWN(F21/D21,2)</f>
        <v>#DIV/0!</v>
      </c>
      <c r="F18" s="54">
        <f>SUM(F9:F17)</f>
        <v>0</v>
      </c>
      <c r="G18" s="21" t="e">
        <f>1-E18</f>
        <v>#DIV/0!</v>
      </c>
      <c r="H18" s="58">
        <f>SUM(H9:H17)</f>
        <v>0</v>
      </c>
      <c r="I18" s="148" t="str">
        <f t="shared" si="2"/>
        <v>OK</v>
      </c>
    </row>
    <row r="19" spans="2:9" ht="28.5" x14ac:dyDescent="0.15">
      <c r="B19" s="184"/>
      <c r="C19" s="14" t="s">
        <v>43</v>
      </c>
      <c r="D19" s="46">
        <f>SUM(F19+H19)</f>
        <v>0</v>
      </c>
      <c r="E19" s="40"/>
      <c r="F19" s="55"/>
      <c r="G19" s="40"/>
      <c r="H19" s="55"/>
      <c r="I19" s="148" t="str">
        <f t="shared" si="2"/>
        <v>OK</v>
      </c>
    </row>
    <row r="20" spans="2:9" ht="14.25" x14ac:dyDescent="0.15">
      <c r="B20" s="184"/>
      <c r="C20" s="152" t="s">
        <v>48</v>
      </c>
      <c r="D20" s="47"/>
      <c r="E20" s="15"/>
      <c r="F20" s="150" t="str">
        <f>IF(F19&lt;=F18*0.026,"OK","×")</f>
        <v>OK</v>
      </c>
      <c r="G20" s="22"/>
      <c r="H20" s="150" t="str">
        <f t="shared" ref="H20" si="3">IF(H19&lt;=H18*0.026,"OK","×")</f>
        <v>OK</v>
      </c>
      <c r="I20" s="148"/>
    </row>
    <row r="21" spans="2:9" ht="44.25" customHeight="1" x14ac:dyDescent="0.15">
      <c r="B21" s="184"/>
      <c r="C21" s="36" t="s">
        <v>60</v>
      </c>
      <c r="D21" s="46">
        <f>SUM(D18+D19)</f>
        <v>0</v>
      </c>
      <c r="E21" s="23" t="e">
        <f>ROUNDDOWN(F21/D21,2)</f>
        <v>#DIV/0!</v>
      </c>
      <c r="F21" s="59">
        <f>SUM(F18+F19)</f>
        <v>0</v>
      </c>
      <c r="G21" s="23" t="e">
        <f>1-E21</f>
        <v>#DIV/0!</v>
      </c>
      <c r="H21" s="63">
        <f>SUM(H18:H19)</f>
        <v>0</v>
      </c>
      <c r="I21" s="148" t="str">
        <f t="shared" si="2"/>
        <v>OK</v>
      </c>
    </row>
    <row r="22" spans="2:9" ht="15" thickBot="1" x14ac:dyDescent="0.2">
      <c r="B22" s="25"/>
      <c r="C22" s="153" t="s">
        <v>49</v>
      </c>
      <c r="D22" s="48"/>
      <c r="E22" s="151" t="e">
        <f>IF(E21&gt;=按分表!J2,"OK","×")</f>
        <v>#DIV/0!</v>
      </c>
      <c r="F22" s="60"/>
      <c r="G22" s="27"/>
      <c r="H22" s="64"/>
      <c r="I22" s="149"/>
    </row>
    <row r="23" spans="2:9" ht="29.25" customHeight="1" thickTop="1" x14ac:dyDescent="0.15">
      <c r="B23" s="193" t="s">
        <v>45</v>
      </c>
      <c r="C23" s="29" t="s">
        <v>44</v>
      </c>
      <c r="D23" s="43">
        <f>按分表!H26</f>
        <v>0</v>
      </c>
      <c r="E23" s="38"/>
      <c r="F23" s="52"/>
      <c r="G23" s="33">
        <f>1-E23</f>
        <v>1</v>
      </c>
      <c r="H23" s="56">
        <f>D23-F23</f>
        <v>0</v>
      </c>
      <c r="I23" s="148" t="str">
        <f t="shared" si="2"/>
        <v>OK</v>
      </c>
    </row>
    <row r="24" spans="2:9" ht="29.25" customHeight="1" x14ac:dyDescent="0.15">
      <c r="B24" s="194"/>
      <c r="C24" s="8" t="s">
        <v>40</v>
      </c>
      <c r="D24" s="44">
        <f>按分表!H32-'内訳（施設４）'!D19</f>
        <v>0</v>
      </c>
      <c r="E24" s="39"/>
      <c r="F24" s="53"/>
      <c r="G24" s="34">
        <f t="shared" ref="G24" si="4">1-E24</f>
        <v>1</v>
      </c>
      <c r="H24" s="57">
        <f t="shared" ref="H24" si="5">D24-F24</f>
        <v>0</v>
      </c>
      <c r="I24" s="148" t="str">
        <f t="shared" si="2"/>
        <v>OK</v>
      </c>
    </row>
    <row r="25" spans="2:9" ht="29.25" customHeight="1" x14ac:dyDescent="0.15">
      <c r="B25" s="194"/>
      <c r="C25" s="6"/>
      <c r="D25" s="49"/>
      <c r="E25" s="7"/>
      <c r="F25" s="72"/>
      <c r="G25" s="41"/>
      <c r="H25" s="65"/>
      <c r="I25" s="148" t="str">
        <f t="shared" si="2"/>
        <v>OK</v>
      </c>
    </row>
    <row r="26" spans="2:9" ht="44.25" customHeight="1" thickBot="1" x14ac:dyDescent="0.2">
      <c r="B26" s="195"/>
      <c r="C26" s="37" t="s">
        <v>61</v>
      </c>
      <c r="D26" s="50">
        <f>SUM(D23:D24)</f>
        <v>0</v>
      </c>
      <c r="E26" s="30"/>
      <c r="F26" s="61">
        <f>SUM(F23:F24)</f>
        <v>0</v>
      </c>
      <c r="G26" s="30"/>
      <c r="H26" s="66">
        <f>SUM(H23:H24)</f>
        <v>0</v>
      </c>
      <c r="I26" s="148" t="str">
        <f t="shared" si="2"/>
        <v>OK</v>
      </c>
    </row>
    <row r="27" spans="2:9" ht="44.25" customHeight="1" thickTop="1" x14ac:dyDescent="0.15">
      <c r="B27" s="185" t="s">
        <v>53</v>
      </c>
      <c r="C27" s="186"/>
      <c r="D27" s="51">
        <f>SUM(D21+D26)</f>
        <v>0</v>
      </c>
      <c r="E27" s="9"/>
      <c r="F27" s="62">
        <f>SUM(F21+F26)</f>
        <v>0</v>
      </c>
      <c r="G27" s="9"/>
      <c r="H27" s="67">
        <f>SUM(H21+H26)</f>
        <v>0</v>
      </c>
      <c r="I27" s="148" t="str">
        <f t="shared" si="2"/>
        <v>OK</v>
      </c>
    </row>
    <row r="28" spans="2:9" ht="12" customHeight="1" x14ac:dyDescent="0.15">
      <c r="B28" s="16"/>
      <c r="C28" s="10"/>
      <c r="D28" s="17"/>
      <c r="E28" s="17"/>
      <c r="F28" s="17"/>
      <c r="G28" s="17"/>
      <c r="H28" s="17"/>
    </row>
    <row r="29" spans="2:9" ht="65.25" customHeight="1" x14ac:dyDescent="0.15">
      <c r="B29" s="11" t="s">
        <v>41</v>
      </c>
      <c r="C29" s="181" t="s">
        <v>55</v>
      </c>
      <c r="D29" s="196"/>
      <c r="E29" s="196"/>
      <c r="F29" s="196"/>
      <c r="G29" s="196"/>
      <c r="H29" s="196"/>
    </row>
    <row r="30" spans="2:9" ht="24.75" customHeight="1" x14ac:dyDescent="0.15">
      <c r="B30" s="11"/>
      <c r="C30" s="181"/>
      <c r="D30" s="182"/>
      <c r="E30" s="182"/>
      <c r="F30" s="182"/>
      <c r="G30" s="182"/>
      <c r="H30" s="182"/>
    </row>
    <row r="31" spans="2:9" ht="24.75" customHeight="1" x14ac:dyDescent="0.15">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70866141732283472" right="0.70866141732283472" top="0.74803149606299213" bottom="0.74803149606299213" header="0.31496062992125984" footer="0.31496062992125984"/>
  <pageSetup paperSize="9" scale="83" orientation="portrait" horizontalDpi="300" verticalDpi="300" r:id="rId1"/>
  <headerFooter>
    <oddHeader>&amp;L&amp;12【様式20】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I31"/>
  <sheetViews>
    <sheetView view="pageBreakPreview" zoomScale="85" zoomScaleNormal="75" zoomScaleSheetLayoutView="85" workbookViewId="0">
      <selection activeCell="B3" sqref="B3"/>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79" t="s">
        <v>63</v>
      </c>
      <c r="C1" s="179"/>
      <c r="D1" s="179"/>
      <c r="E1" s="179"/>
      <c r="F1" s="179"/>
      <c r="G1" s="179"/>
      <c r="H1" s="179"/>
    </row>
    <row r="2" spans="2:9" ht="17.25" x14ac:dyDescent="0.15">
      <c r="B2" s="178"/>
      <c r="C2" s="178"/>
      <c r="D2" s="178"/>
      <c r="E2" s="18"/>
      <c r="F2" s="18"/>
      <c r="G2" s="18"/>
      <c r="H2" s="32" t="str">
        <f>"【"&amp;按分表!I6&amp;"】"</f>
        <v>【】</v>
      </c>
    </row>
    <row r="3" spans="2:9" ht="17.25" x14ac:dyDescent="0.15">
      <c r="B3" s="178"/>
      <c r="C3" s="178"/>
      <c r="D3" s="178"/>
      <c r="E3" s="18"/>
      <c r="F3" s="18"/>
      <c r="G3" s="18"/>
      <c r="H3" s="18"/>
    </row>
    <row r="4" spans="2:9" ht="17.25" x14ac:dyDescent="0.15">
      <c r="B4" s="192"/>
      <c r="C4" s="192"/>
      <c r="D4" s="192"/>
      <c r="E4" s="20"/>
      <c r="F4" s="20"/>
      <c r="G4" s="18"/>
      <c r="H4" s="18"/>
    </row>
    <row r="5" spans="2:9" ht="17.25" x14ac:dyDescent="0.15">
      <c r="B5" s="19"/>
      <c r="C5" s="19"/>
      <c r="D5" s="20"/>
      <c r="E5" s="19"/>
      <c r="F5" s="19"/>
      <c r="G5" s="18"/>
      <c r="H5" s="155" t="s">
        <v>27</v>
      </c>
    </row>
    <row r="6" spans="2:9" ht="30" customHeight="1" x14ac:dyDescent="0.15">
      <c r="B6" s="187" t="s">
        <v>35</v>
      </c>
      <c r="C6" s="188" t="s">
        <v>36</v>
      </c>
      <c r="D6" s="3" t="s">
        <v>47</v>
      </c>
      <c r="E6" s="189" t="s">
        <v>54</v>
      </c>
      <c r="F6" s="190"/>
      <c r="G6" s="190"/>
      <c r="H6" s="191"/>
    </row>
    <row r="7" spans="2:9" ht="30" customHeight="1" x14ac:dyDescent="0.15">
      <c r="B7" s="188"/>
      <c r="C7" s="188"/>
      <c r="D7" s="4"/>
      <c r="E7" s="42">
        <f>按分表!H2</f>
        <v>0</v>
      </c>
      <c r="F7" s="5" t="s">
        <v>37</v>
      </c>
      <c r="G7" s="42">
        <f>按分表!H3</f>
        <v>0</v>
      </c>
      <c r="H7" s="5" t="s">
        <v>37</v>
      </c>
    </row>
    <row r="8" spans="2:9" ht="34.5" customHeight="1" thickBot="1" x14ac:dyDescent="0.2">
      <c r="B8" s="188"/>
      <c r="C8" s="188"/>
      <c r="D8" s="3" t="s">
        <v>38</v>
      </c>
      <c r="E8" s="3" t="s">
        <v>39</v>
      </c>
      <c r="F8" s="3" t="s">
        <v>38</v>
      </c>
      <c r="G8" s="3" t="s">
        <v>39</v>
      </c>
      <c r="H8" s="3" t="s">
        <v>38</v>
      </c>
      <c r="I8" s="154" t="s">
        <v>50</v>
      </c>
    </row>
    <row r="9" spans="2:9" ht="27" customHeight="1" thickTop="1" x14ac:dyDescent="0.15">
      <c r="B9" s="183" t="s">
        <v>46</v>
      </c>
      <c r="C9" s="24" t="str">
        <f>IF(按分表!B10="","",按分表!B10)</f>
        <v>建築工事（下記以外）</v>
      </c>
      <c r="D9" s="43">
        <f>按分表!I10</f>
        <v>0</v>
      </c>
      <c r="E9" s="38"/>
      <c r="F9" s="52"/>
      <c r="G9" s="33">
        <f>1-E9</f>
        <v>1</v>
      </c>
      <c r="H9" s="56">
        <f>D9-F9</f>
        <v>0</v>
      </c>
      <c r="I9" s="148" t="str">
        <f>IF(D9=ROUND(F9,0)+ROUND(H9,0),"OK","×")</f>
        <v>OK</v>
      </c>
    </row>
    <row r="10" spans="2:9" ht="27" customHeight="1" x14ac:dyDescent="0.15">
      <c r="B10" s="184"/>
      <c r="C10" s="13" t="str">
        <f>IF(按分表!B11="","",按分表!B11)</f>
        <v>共通仮設工事</v>
      </c>
      <c r="D10" s="44">
        <f>按分表!I11</f>
        <v>0</v>
      </c>
      <c r="E10" s="39"/>
      <c r="F10" s="53"/>
      <c r="G10" s="34">
        <f t="shared" ref="G10:G15" si="0">1-E10</f>
        <v>1</v>
      </c>
      <c r="H10" s="57">
        <f t="shared" ref="H10:H16" si="1">D10-F10</f>
        <v>0</v>
      </c>
      <c r="I10" s="148" t="str">
        <f t="shared" ref="I10:I27" si="2">IF(D10=ROUND(F10,0)+ROUND(H10,0),"OK","×")</f>
        <v>OK</v>
      </c>
    </row>
    <row r="11" spans="2:9" ht="27" customHeight="1" x14ac:dyDescent="0.15">
      <c r="B11" s="184"/>
      <c r="C11" s="13" t="str">
        <f>IF(按分表!B12="","",按分表!B12)</f>
        <v>電気設備工事</v>
      </c>
      <c r="D11" s="44">
        <f>按分表!I12</f>
        <v>0</v>
      </c>
      <c r="E11" s="39"/>
      <c r="F11" s="53"/>
      <c r="G11" s="34">
        <f t="shared" si="0"/>
        <v>1</v>
      </c>
      <c r="H11" s="57">
        <f t="shared" si="1"/>
        <v>0</v>
      </c>
      <c r="I11" s="148" t="str">
        <f t="shared" si="2"/>
        <v>OK</v>
      </c>
    </row>
    <row r="12" spans="2:9" ht="27" customHeight="1" x14ac:dyDescent="0.15">
      <c r="B12" s="184"/>
      <c r="C12" s="13" t="str">
        <f>IF(按分表!B13="","",按分表!B13)</f>
        <v>昇降機設備工事</v>
      </c>
      <c r="D12" s="44">
        <f>按分表!I13</f>
        <v>0</v>
      </c>
      <c r="E12" s="39"/>
      <c r="F12" s="53"/>
      <c r="G12" s="34">
        <f t="shared" si="0"/>
        <v>1</v>
      </c>
      <c r="H12" s="57">
        <f t="shared" si="1"/>
        <v>0</v>
      </c>
      <c r="I12" s="148" t="str">
        <f t="shared" si="2"/>
        <v>OK</v>
      </c>
    </row>
    <row r="13" spans="2:9" ht="27" customHeight="1" x14ac:dyDescent="0.15">
      <c r="B13" s="184"/>
      <c r="C13" s="13" t="str">
        <f>IF(按分表!B14="","",按分表!B14)</f>
        <v>給排水工事</v>
      </c>
      <c r="D13" s="44">
        <f>按分表!I14</f>
        <v>0</v>
      </c>
      <c r="E13" s="39"/>
      <c r="F13" s="53"/>
      <c r="G13" s="34">
        <f t="shared" si="0"/>
        <v>1</v>
      </c>
      <c r="H13" s="57">
        <f t="shared" si="1"/>
        <v>0</v>
      </c>
      <c r="I13" s="148" t="str">
        <f t="shared" si="2"/>
        <v>OK</v>
      </c>
    </row>
    <row r="14" spans="2:9" ht="27" customHeight="1" x14ac:dyDescent="0.15">
      <c r="B14" s="184"/>
      <c r="C14" s="13" t="str">
        <f>IF(按分表!B15="","",按分表!B15)</f>
        <v>冷暖房設備工事</v>
      </c>
      <c r="D14" s="44">
        <f>按分表!I15</f>
        <v>0</v>
      </c>
      <c r="E14" s="39"/>
      <c r="F14" s="53"/>
      <c r="G14" s="34">
        <f t="shared" si="0"/>
        <v>1</v>
      </c>
      <c r="H14" s="57">
        <f t="shared" si="1"/>
        <v>0</v>
      </c>
      <c r="I14" s="148" t="str">
        <f t="shared" si="2"/>
        <v>OK</v>
      </c>
    </row>
    <row r="15" spans="2:9" ht="27" customHeight="1" x14ac:dyDescent="0.15">
      <c r="B15" s="184"/>
      <c r="C15" s="13" t="str">
        <f>IF(按分表!B16="","",按分表!B16)</f>
        <v>現場管理費</v>
      </c>
      <c r="D15" s="44">
        <f>按分表!I16</f>
        <v>0</v>
      </c>
      <c r="E15" s="39"/>
      <c r="F15" s="53"/>
      <c r="G15" s="34">
        <f t="shared" si="0"/>
        <v>1</v>
      </c>
      <c r="H15" s="57">
        <f t="shared" si="1"/>
        <v>0</v>
      </c>
      <c r="I15" s="148" t="str">
        <f t="shared" si="2"/>
        <v>OK</v>
      </c>
    </row>
    <row r="16" spans="2:9" ht="27" customHeight="1" x14ac:dyDescent="0.15">
      <c r="B16" s="184"/>
      <c r="C16" s="13" t="str">
        <f>IF(按分表!B17="","",按分表!B17)</f>
        <v/>
      </c>
      <c r="D16" s="44">
        <f>按分表!I17</f>
        <v>0</v>
      </c>
      <c r="E16" s="39"/>
      <c r="F16" s="53"/>
      <c r="G16" s="34"/>
      <c r="H16" s="57">
        <f t="shared" si="1"/>
        <v>0</v>
      </c>
      <c r="I16" s="148" t="str">
        <f t="shared" si="2"/>
        <v>OK</v>
      </c>
    </row>
    <row r="17" spans="2:9" ht="27" customHeight="1" x14ac:dyDescent="0.15">
      <c r="B17" s="184"/>
      <c r="C17" s="31" t="str">
        <f>按分表!A18</f>
        <v>補正</v>
      </c>
      <c r="D17" s="44">
        <f>按分表!I18</f>
        <v>0</v>
      </c>
      <c r="E17" s="69"/>
      <c r="F17" s="70"/>
      <c r="G17" s="34"/>
      <c r="H17" s="57">
        <f>D17</f>
        <v>0</v>
      </c>
      <c r="I17" s="148"/>
    </row>
    <row r="18" spans="2:9" ht="44.25" customHeight="1" x14ac:dyDescent="0.15">
      <c r="B18" s="184"/>
      <c r="C18" s="35" t="s">
        <v>42</v>
      </c>
      <c r="D18" s="45">
        <f>按分表!I19</f>
        <v>0</v>
      </c>
      <c r="E18" s="21" t="e">
        <f>ROUNDDOWN(F21/D21,2)</f>
        <v>#DIV/0!</v>
      </c>
      <c r="F18" s="54">
        <f>SUM(F9:F17)</f>
        <v>0</v>
      </c>
      <c r="G18" s="21" t="e">
        <f>1-E18</f>
        <v>#DIV/0!</v>
      </c>
      <c r="H18" s="58">
        <f>SUM(H9:H17)</f>
        <v>0</v>
      </c>
      <c r="I18" s="148" t="str">
        <f t="shared" si="2"/>
        <v>OK</v>
      </c>
    </row>
    <row r="19" spans="2:9" ht="28.5" x14ac:dyDescent="0.15">
      <c r="B19" s="184"/>
      <c r="C19" s="14" t="s">
        <v>43</v>
      </c>
      <c r="D19" s="46">
        <f>SUM(F19+H19)</f>
        <v>0</v>
      </c>
      <c r="E19" s="40"/>
      <c r="F19" s="55"/>
      <c r="G19" s="40"/>
      <c r="H19" s="55"/>
      <c r="I19" s="148" t="str">
        <f t="shared" si="2"/>
        <v>OK</v>
      </c>
    </row>
    <row r="20" spans="2:9" ht="14.25" x14ac:dyDescent="0.15">
      <c r="B20" s="184"/>
      <c r="C20" s="152" t="s">
        <v>48</v>
      </c>
      <c r="D20" s="47"/>
      <c r="E20" s="15"/>
      <c r="F20" s="150" t="str">
        <f>IF(F19&lt;=F18*0.026,"OK","×")</f>
        <v>OK</v>
      </c>
      <c r="G20" s="22"/>
      <c r="H20" s="150" t="str">
        <f t="shared" ref="H20" si="3">IF(H19&lt;=H18*0.026,"OK","×")</f>
        <v>OK</v>
      </c>
      <c r="I20" s="148"/>
    </row>
    <row r="21" spans="2:9" ht="44.25" customHeight="1" x14ac:dyDescent="0.15">
      <c r="B21" s="184"/>
      <c r="C21" s="36" t="s">
        <v>60</v>
      </c>
      <c r="D21" s="46">
        <f>SUM(D18+D19)</f>
        <v>0</v>
      </c>
      <c r="E21" s="23" t="e">
        <f>ROUNDDOWN(F21/D21,2)</f>
        <v>#DIV/0!</v>
      </c>
      <c r="F21" s="59">
        <f>SUM(F18+F19)</f>
        <v>0</v>
      </c>
      <c r="G21" s="23" t="e">
        <f>1-E21</f>
        <v>#DIV/0!</v>
      </c>
      <c r="H21" s="63">
        <f>SUM(H18:H19)</f>
        <v>0</v>
      </c>
      <c r="I21" s="148" t="str">
        <f t="shared" si="2"/>
        <v>OK</v>
      </c>
    </row>
    <row r="22" spans="2:9" ht="15" thickBot="1" x14ac:dyDescent="0.2">
      <c r="B22" s="25"/>
      <c r="C22" s="153" t="s">
        <v>49</v>
      </c>
      <c r="D22" s="48"/>
      <c r="E22" s="151" t="e">
        <f>IF(E21&gt;=按分表!J2,"OK","×")</f>
        <v>#DIV/0!</v>
      </c>
      <c r="F22" s="60"/>
      <c r="G22" s="27"/>
      <c r="H22" s="64"/>
      <c r="I22" s="149"/>
    </row>
    <row r="23" spans="2:9" ht="29.25" customHeight="1" thickTop="1" x14ac:dyDescent="0.15">
      <c r="B23" s="193" t="s">
        <v>45</v>
      </c>
      <c r="C23" s="29" t="s">
        <v>44</v>
      </c>
      <c r="D23" s="43">
        <f>按分表!I26</f>
        <v>0</v>
      </c>
      <c r="E23" s="38"/>
      <c r="F23" s="52"/>
      <c r="G23" s="33">
        <f>1-E23</f>
        <v>1</v>
      </c>
      <c r="H23" s="56">
        <f>D23-F23</f>
        <v>0</v>
      </c>
      <c r="I23" s="148" t="str">
        <f t="shared" si="2"/>
        <v>OK</v>
      </c>
    </row>
    <row r="24" spans="2:9" ht="29.25" customHeight="1" x14ac:dyDescent="0.15">
      <c r="B24" s="194"/>
      <c r="C24" s="8" t="s">
        <v>40</v>
      </c>
      <c r="D24" s="44">
        <f>按分表!I32-'内訳（施設５）'!D19</f>
        <v>0</v>
      </c>
      <c r="E24" s="39"/>
      <c r="F24" s="53"/>
      <c r="G24" s="34">
        <f t="shared" ref="G24" si="4">1-E24</f>
        <v>1</v>
      </c>
      <c r="H24" s="57">
        <f t="shared" ref="H24" si="5">D24-F24</f>
        <v>0</v>
      </c>
      <c r="I24" s="148" t="str">
        <f t="shared" si="2"/>
        <v>OK</v>
      </c>
    </row>
    <row r="25" spans="2:9" ht="29.25" customHeight="1" x14ac:dyDescent="0.15">
      <c r="B25" s="194"/>
      <c r="C25" s="6"/>
      <c r="D25" s="49"/>
      <c r="E25" s="7"/>
      <c r="F25" s="72"/>
      <c r="G25" s="41"/>
      <c r="H25" s="65"/>
      <c r="I25" s="148" t="str">
        <f t="shared" si="2"/>
        <v>OK</v>
      </c>
    </row>
    <row r="26" spans="2:9" ht="44.25" customHeight="1" thickBot="1" x14ac:dyDescent="0.2">
      <c r="B26" s="195"/>
      <c r="C26" s="37" t="s">
        <v>61</v>
      </c>
      <c r="D26" s="50">
        <f>SUM(D23:D24)</f>
        <v>0</v>
      </c>
      <c r="E26" s="30"/>
      <c r="F26" s="61">
        <f>SUM(F23:F24)</f>
        <v>0</v>
      </c>
      <c r="G26" s="30"/>
      <c r="H26" s="66">
        <f>SUM(H23:H24)</f>
        <v>0</v>
      </c>
      <c r="I26" s="148" t="str">
        <f t="shared" si="2"/>
        <v>OK</v>
      </c>
    </row>
    <row r="27" spans="2:9" ht="44.25" customHeight="1" thickTop="1" x14ac:dyDescent="0.15">
      <c r="B27" s="185" t="s">
        <v>53</v>
      </c>
      <c r="C27" s="186"/>
      <c r="D27" s="51">
        <f>SUM(D21+D26)</f>
        <v>0</v>
      </c>
      <c r="E27" s="9"/>
      <c r="F27" s="62">
        <f>SUM(F21+F26)</f>
        <v>0</v>
      </c>
      <c r="G27" s="9"/>
      <c r="H27" s="67">
        <f>SUM(H21+H26)</f>
        <v>0</v>
      </c>
      <c r="I27" s="148" t="str">
        <f t="shared" si="2"/>
        <v>OK</v>
      </c>
    </row>
    <row r="28" spans="2:9" ht="12" customHeight="1" x14ac:dyDescent="0.15">
      <c r="B28" s="16"/>
      <c r="C28" s="10"/>
      <c r="D28" s="17"/>
      <c r="E28" s="17"/>
      <c r="F28" s="17"/>
      <c r="G28" s="17"/>
      <c r="H28" s="17"/>
    </row>
    <row r="29" spans="2:9" ht="65.25" customHeight="1" x14ac:dyDescent="0.15">
      <c r="B29" s="11" t="s">
        <v>41</v>
      </c>
      <c r="C29" s="181" t="s">
        <v>55</v>
      </c>
      <c r="D29" s="196"/>
      <c r="E29" s="196"/>
      <c r="F29" s="196"/>
      <c r="G29" s="196"/>
      <c r="H29" s="196"/>
    </row>
    <row r="30" spans="2:9" ht="24.75" customHeight="1" x14ac:dyDescent="0.15">
      <c r="B30" s="11"/>
      <c r="C30" s="181"/>
      <c r="D30" s="182"/>
      <c r="E30" s="182"/>
      <c r="F30" s="182"/>
      <c r="G30" s="182"/>
      <c r="H30" s="182"/>
    </row>
    <row r="31" spans="2:9" ht="24.75" customHeight="1" x14ac:dyDescent="0.15">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70866141732283472" right="0.70866141732283472" top="0.74803149606299213" bottom="0.74803149606299213" header="0.31496062992125984" footer="0.31496062992125984"/>
  <pageSetup paperSize="9" scale="83" orientation="portrait" horizontalDpi="300" verticalDpi="300" r:id="rId1"/>
  <headerFooter>
    <oddHeader>&amp;L&amp;12【様式20】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I31"/>
  <sheetViews>
    <sheetView view="pageBreakPreview" zoomScale="85" zoomScaleNormal="75" zoomScaleSheetLayoutView="85" workbookViewId="0">
      <selection activeCell="B3" sqref="B3:D3"/>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79" t="s">
        <v>63</v>
      </c>
      <c r="C1" s="179"/>
      <c r="D1" s="179"/>
      <c r="E1" s="179"/>
      <c r="F1" s="179"/>
      <c r="G1" s="179"/>
      <c r="H1" s="179"/>
    </row>
    <row r="2" spans="2:9" ht="17.25" x14ac:dyDescent="0.15">
      <c r="B2" s="178"/>
      <c r="C2" s="178"/>
      <c r="D2" s="178"/>
      <c r="E2" s="18"/>
      <c r="F2" s="18"/>
      <c r="G2" s="18"/>
      <c r="H2" s="32" t="str">
        <f>"【"&amp;按分表!J6&amp;"】"</f>
        <v>【】</v>
      </c>
    </row>
    <row r="3" spans="2:9" ht="17.25" x14ac:dyDescent="0.15">
      <c r="B3" s="178"/>
      <c r="C3" s="178"/>
      <c r="D3" s="178"/>
      <c r="E3" s="18"/>
      <c r="F3" s="18"/>
      <c r="G3" s="18"/>
      <c r="H3" s="18"/>
    </row>
    <row r="4" spans="2:9" ht="17.25" x14ac:dyDescent="0.15">
      <c r="B4" s="192"/>
      <c r="C4" s="192"/>
      <c r="D4" s="192"/>
      <c r="E4" s="20"/>
      <c r="F4" s="20"/>
      <c r="G4" s="18"/>
      <c r="H4" s="18"/>
    </row>
    <row r="5" spans="2:9" ht="17.25" x14ac:dyDescent="0.15">
      <c r="B5" s="19"/>
      <c r="C5" s="19"/>
      <c r="D5" s="20"/>
      <c r="E5" s="19"/>
      <c r="F5" s="19"/>
      <c r="G5" s="18"/>
      <c r="H5" s="155" t="s">
        <v>27</v>
      </c>
    </row>
    <row r="6" spans="2:9" ht="30" customHeight="1" x14ac:dyDescent="0.15">
      <c r="B6" s="187" t="s">
        <v>35</v>
      </c>
      <c r="C6" s="188" t="s">
        <v>36</v>
      </c>
      <c r="D6" s="3" t="s">
        <v>47</v>
      </c>
      <c r="E6" s="189" t="s">
        <v>54</v>
      </c>
      <c r="F6" s="190"/>
      <c r="G6" s="190"/>
      <c r="H6" s="191"/>
    </row>
    <row r="7" spans="2:9" ht="30" customHeight="1" x14ac:dyDescent="0.15">
      <c r="B7" s="188"/>
      <c r="C7" s="188"/>
      <c r="D7" s="4"/>
      <c r="E7" s="42">
        <f>按分表!H2</f>
        <v>0</v>
      </c>
      <c r="F7" s="5" t="s">
        <v>37</v>
      </c>
      <c r="G7" s="42">
        <f>按分表!H3</f>
        <v>0</v>
      </c>
      <c r="H7" s="5" t="s">
        <v>37</v>
      </c>
    </row>
    <row r="8" spans="2:9" ht="34.5" customHeight="1" thickBot="1" x14ac:dyDescent="0.2">
      <c r="B8" s="188"/>
      <c r="C8" s="188"/>
      <c r="D8" s="3" t="s">
        <v>38</v>
      </c>
      <c r="E8" s="3" t="s">
        <v>39</v>
      </c>
      <c r="F8" s="3" t="s">
        <v>38</v>
      </c>
      <c r="G8" s="3" t="s">
        <v>39</v>
      </c>
      <c r="H8" s="3" t="s">
        <v>38</v>
      </c>
      <c r="I8" s="154" t="s">
        <v>50</v>
      </c>
    </row>
    <row r="9" spans="2:9" ht="27" customHeight="1" thickTop="1" x14ac:dyDescent="0.15">
      <c r="B9" s="183" t="s">
        <v>46</v>
      </c>
      <c r="C9" s="24" t="str">
        <f>IF(按分表!B10="","",按分表!B10)</f>
        <v>建築工事（下記以外）</v>
      </c>
      <c r="D9" s="43">
        <f>按分表!J10</f>
        <v>0</v>
      </c>
      <c r="E9" s="38"/>
      <c r="F9" s="52"/>
      <c r="G9" s="33">
        <f>1-E9</f>
        <v>1</v>
      </c>
      <c r="H9" s="56">
        <f>D9-F9</f>
        <v>0</v>
      </c>
      <c r="I9" s="148" t="str">
        <f>IF(D9=ROUND(F9,0)+ROUND(H9,0),"OK","×")</f>
        <v>OK</v>
      </c>
    </row>
    <row r="10" spans="2:9" ht="27" customHeight="1" x14ac:dyDescent="0.15">
      <c r="B10" s="184"/>
      <c r="C10" s="13" t="str">
        <f>IF(按分表!B11="","",按分表!B11)</f>
        <v>共通仮設工事</v>
      </c>
      <c r="D10" s="44">
        <f>按分表!J11</f>
        <v>0</v>
      </c>
      <c r="E10" s="39"/>
      <c r="F10" s="53"/>
      <c r="G10" s="34">
        <f t="shared" ref="G10:G15" si="0">1-E10</f>
        <v>1</v>
      </c>
      <c r="H10" s="57">
        <f t="shared" ref="H10:H16" si="1">D10-F10</f>
        <v>0</v>
      </c>
      <c r="I10" s="148" t="str">
        <f t="shared" ref="I10:I27" si="2">IF(D10=ROUND(F10,0)+ROUND(H10,0),"OK","×")</f>
        <v>OK</v>
      </c>
    </row>
    <row r="11" spans="2:9" ht="27" customHeight="1" x14ac:dyDescent="0.15">
      <c r="B11" s="184"/>
      <c r="C11" s="13" t="str">
        <f>IF(按分表!B12="","",按分表!B12)</f>
        <v>電気設備工事</v>
      </c>
      <c r="D11" s="44">
        <f>按分表!J12</f>
        <v>0</v>
      </c>
      <c r="E11" s="39"/>
      <c r="F11" s="53"/>
      <c r="G11" s="34">
        <f t="shared" si="0"/>
        <v>1</v>
      </c>
      <c r="H11" s="57">
        <f t="shared" si="1"/>
        <v>0</v>
      </c>
      <c r="I11" s="148" t="str">
        <f t="shared" si="2"/>
        <v>OK</v>
      </c>
    </row>
    <row r="12" spans="2:9" ht="27" customHeight="1" x14ac:dyDescent="0.15">
      <c r="B12" s="184"/>
      <c r="C12" s="13" t="str">
        <f>IF(按分表!B13="","",按分表!B13)</f>
        <v>昇降機設備工事</v>
      </c>
      <c r="D12" s="44">
        <f>按分表!J13</f>
        <v>0</v>
      </c>
      <c r="E12" s="39"/>
      <c r="F12" s="53"/>
      <c r="G12" s="34">
        <f t="shared" si="0"/>
        <v>1</v>
      </c>
      <c r="H12" s="57">
        <f t="shared" si="1"/>
        <v>0</v>
      </c>
      <c r="I12" s="148" t="str">
        <f t="shared" si="2"/>
        <v>OK</v>
      </c>
    </row>
    <row r="13" spans="2:9" ht="27" customHeight="1" x14ac:dyDescent="0.15">
      <c r="B13" s="184"/>
      <c r="C13" s="13" t="str">
        <f>IF(按分表!B14="","",按分表!B14)</f>
        <v>給排水工事</v>
      </c>
      <c r="D13" s="44">
        <f>按分表!J14</f>
        <v>0</v>
      </c>
      <c r="E13" s="39"/>
      <c r="F13" s="53"/>
      <c r="G13" s="34">
        <f t="shared" si="0"/>
        <v>1</v>
      </c>
      <c r="H13" s="57">
        <f t="shared" si="1"/>
        <v>0</v>
      </c>
      <c r="I13" s="148" t="str">
        <f t="shared" si="2"/>
        <v>OK</v>
      </c>
    </row>
    <row r="14" spans="2:9" ht="27" customHeight="1" x14ac:dyDescent="0.15">
      <c r="B14" s="184"/>
      <c r="C14" s="13" t="str">
        <f>IF(按分表!B15="","",按分表!B15)</f>
        <v>冷暖房設備工事</v>
      </c>
      <c r="D14" s="44">
        <f>按分表!J15</f>
        <v>0</v>
      </c>
      <c r="E14" s="39"/>
      <c r="F14" s="53"/>
      <c r="G14" s="34">
        <f t="shared" si="0"/>
        <v>1</v>
      </c>
      <c r="H14" s="57">
        <f t="shared" si="1"/>
        <v>0</v>
      </c>
      <c r="I14" s="148" t="str">
        <f t="shared" si="2"/>
        <v>OK</v>
      </c>
    </row>
    <row r="15" spans="2:9" ht="27" customHeight="1" x14ac:dyDescent="0.15">
      <c r="B15" s="184"/>
      <c r="C15" s="13" t="str">
        <f>IF(按分表!B16="","",按分表!B16)</f>
        <v>現場管理費</v>
      </c>
      <c r="D15" s="44">
        <f>按分表!J16</f>
        <v>0</v>
      </c>
      <c r="E15" s="39"/>
      <c r="F15" s="53"/>
      <c r="G15" s="34">
        <f t="shared" si="0"/>
        <v>1</v>
      </c>
      <c r="H15" s="57">
        <f t="shared" si="1"/>
        <v>0</v>
      </c>
      <c r="I15" s="148" t="str">
        <f t="shared" si="2"/>
        <v>OK</v>
      </c>
    </row>
    <row r="16" spans="2:9" ht="27" customHeight="1" x14ac:dyDescent="0.15">
      <c r="B16" s="184"/>
      <c r="C16" s="13" t="str">
        <f>IF(按分表!B17="","",按分表!B17)</f>
        <v/>
      </c>
      <c r="D16" s="44">
        <f>按分表!J17</f>
        <v>0</v>
      </c>
      <c r="E16" s="39"/>
      <c r="F16" s="53"/>
      <c r="G16" s="34"/>
      <c r="H16" s="57">
        <f t="shared" si="1"/>
        <v>0</v>
      </c>
      <c r="I16" s="148" t="str">
        <f t="shared" si="2"/>
        <v>OK</v>
      </c>
    </row>
    <row r="17" spans="2:9" ht="27" customHeight="1" x14ac:dyDescent="0.15">
      <c r="B17" s="184"/>
      <c r="C17" s="31" t="str">
        <f>按分表!A18</f>
        <v>補正</v>
      </c>
      <c r="D17" s="44">
        <f>按分表!J18</f>
        <v>0</v>
      </c>
      <c r="E17" s="69"/>
      <c r="F17" s="70"/>
      <c r="G17" s="34"/>
      <c r="H17" s="57">
        <f>D17</f>
        <v>0</v>
      </c>
      <c r="I17" s="148"/>
    </row>
    <row r="18" spans="2:9" ht="44.25" customHeight="1" x14ac:dyDescent="0.15">
      <c r="B18" s="184"/>
      <c r="C18" s="35" t="s">
        <v>42</v>
      </c>
      <c r="D18" s="45">
        <f>按分表!J19</f>
        <v>0</v>
      </c>
      <c r="E18" s="21" t="e">
        <f>ROUNDDOWN(F21/D21,2)</f>
        <v>#DIV/0!</v>
      </c>
      <c r="F18" s="54">
        <f>SUM(F9:F17)</f>
        <v>0</v>
      </c>
      <c r="G18" s="21" t="e">
        <f>1-E18</f>
        <v>#DIV/0!</v>
      </c>
      <c r="H18" s="58">
        <f>SUM(H9:H17)</f>
        <v>0</v>
      </c>
      <c r="I18" s="148" t="str">
        <f t="shared" si="2"/>
        <v>OK</v>
      </c>
    </row>
    <row r="19" spans="2:9" ht="28.5" x14ac:dyDescent="0.15">
      <c r="B19" s="184"/>
      <c r="C19" s="14" t="s">
        <v>43</v>
      </c>
      <c r="D19" s="46">
        <f>SUM(F19+H19)</f>
        <v>0</v>
      </c>
      <c r="E19" s="40"/>
      <c r="F19" s="55"/>
      <c r="G19" s="40"/>
      <c r="H19" s="55"/>
      <c r="I19" s="148" t="str">
        <f t="shared" si="2"/>
        <v>OK</v>
      </c>
    </row>
    <row r="20" spans="2:9" ht="14.25" x14ac:dyDescent="0.15">
      <c r="B20" s="184"/>
      <c r="C20" s="152" t="s">
        <v>48</v>
      </c>
      <c r="D20" s="47"/>
      <c r="E20" s="15"/>
      <c r="F20" s="150" t="str">
        <f>IF(F19&lt;=F18*0.026,"OK","×")</f>
        <v>OK</v>
      </c>
      <c r="G20" s="22"/>
      <c r="H20" s="150" t="str">
        <f t="shared" ref="H20" si="3">IF(H19&lt;=H18*0.026,"OK","×")</f>
        <v>OK</v>
      </c>
      <c r="I20" s="148"/>
    </row>
    <row r="21" spans="2:9" ht="44.25" customHeight="1" x14ac:dyDescent="0.15">
      <c r="B21" s="184"/>
      <c r="C21" s="36" t="s">
        <v>60</v>
      </c>
      <c r="D21" s="46">
        <f>SUM(D18+D19)</f>
        <v>0</v>
      </c>
      <c r="E21" s="23" t="e">
        <f>ROUNDDOWN(F21/D21,2)</f>
        <v>#DIV/0!</v>
      </c>
      <c r="F21" s="59">
        <f>SUM(F18+F19)</f>
        <v>0</v>
      </c>
      <c r="G21" s="23" t="e">
        <f>1-E21</f>
        <v>#DIV/0!</v>
      </c>
      <c r="H21" s="63">
        <f>SUM(H18:H19)</f>
        <v>0</v>
      </c>
      <c r="I21" s="148" t="str">
        <f t="shared" si="2"/>
        <v>OK</v>
      </c>
    </row>
    <row r="22" spans="2:9" ht="15" thickBot="1" x14ac:dyDescent="0.2">
      <c r="B22" s="25"/>
      <c r="C22" s="153" t="s">
        <v>49</v>
      </c>
      <c r="D22" s="48"/>
      <c r="E22" s="151" t="e">
        <f>IF(E21&gt;=按分表!J2,"OK","×")</f>
        <v>#DIV/0!</v>
      </c>
      <c r="F22" s="60"/>
      <c r="G22" s="27"/>
      <c r="H22" s="64"/>
      <c r="I22" s="149"/>
    </row>
    <row r="23" spans="2:9" ht="29.25" customHeight="1" thickTop="1" x14ac:dyDescent="0.15">
      <c r="B23" s="193" t="s">
        <v>45</v>
      </c>
      <c r="C23" s="29" t="s">
        <v>44</v>
      </c>
      <c r="D23" s="43">
        <f>按分表!J26</f>
        <v>0</v>
      </c>
      <c r="E23" s="38"/>
      <c r="F23" s="52"/>
      <c r="G23" s="33">
        <f>1-E23</f>
        <v>1</v>
      </c>
      <c r="H23" s="56">
        <f>D23-F23</f>
        <v>0</v>
      </c>
      <c r="I23" s="148" t="str">
        <f t="shared" si="2"/>
        <v>OK</v>
      </c>
    </row>
    <row r="24" spans="2:9" ht="29.25" customHeight="1" x14ac:dyDescent="0.15">
      <c r="B24" s="194"/>
      <c r="C24" s="8" t="s">
        <v>40</v>
      </c>
      <c r="D24" s="44">
        <f>按分表!J32-'内訳（施設６）'!D19</f>
        <v>0</v>
      </c>
      <c r="E24" s="39"/>
      <c r="F24" s="53"/>
      <c r="G24" s="34">
        <f t="shared" ref="G24" si="4">1-E24</f>
        <v>1</v>
      </c>
      <c r="H24" s="57">
        <f t="shared" ref="H24" si="5">D24-F24</f>
        <v>0</v>
      </c>
      <c r="I24" s="148" t="str">
        <f t="shared" si="2"/>
        <v>OK</v>
      </c>
    </row>
    <row r="25" spans="2:9" ht="29.25" customHeight="1" x14ac:dyDescent="0.15">
      <c r="B25" s="194"/>
      <c r="C25" s="6"/>
      <c r="D25" s="49"/>
      <c r="E25" s="7"/>
      <c r="F25" s="72"/>
      <c r="G25" s="41"/>
      <c r="H25" s="65"/>
      <c r="I25" s="148" t="str">
        <f t="shared" si="2"/>
        <v>OK</v>
      </c>
    </row>
    <row r="26" spans="2:9" ht="44.25" customHeight="1" thickBot="1" x14ac:dyDescent="0.2">
      <c r="B26" s="195"/>
      <c r="C26" s="37" t="s">
        <v>61</v>
      </c>
      <c r="D26" s="50">
        <f>SUM(D23:D24)</f>
        <v>0</v>
      </c>
      <c r="E26" s="30"/>
      <c r="F26" s="61">
        <f>SUM(F23:F24)</f>
        <v>0</v>
      </c>
      <c r="G26" s="30"/>
      <c r="H26" s="66">
        <f>SUM(H23:H24)</f>
        <v>0</v>
      </c>
      <c r="I26" s="148" t="str">
        <f t="shared" si="2"/>
        <v>OK</v>
      </c>
    </row>
    <row r="27" spans="2:9" ht="44.25" customHeight="1" thickTop="1" x14ac:dyDescent="0.15">
      <c r="B27" s="185" t="s">
        <v>53</v>
      </c>
      <c r="C27" s="186"/>
      <c r="D27" s="51">
        <f>SUM(D21+D26)</f>
        <v>0</v>
      </c>
      <c r="E27" s="9"/>
      <c r="F27" s="62">
        <f>SUM(F21+F26)</f>
        <v>0</v>
      </c>
      <c r="G27" s="9"/>
      <c r="H27" s="67">
        <f>SUM(H21+H26)</f>
        <v>0</v>
      </c>
      <c r="I27" s="148" t="str">
        <f t="shared" si="2"/>
        <v>OK</v>
      </c>
    </row>
    <row r="28" spans="2:9" ht="12" customHeight="1" x14ac:dyDescent="0.15">
      <c r="B28" s="16"/>
      <c r="C28" s="10"/>
      <c r="D28" s="17"/>
      <c r="E28" s="17"/>
      <c r="F28" s="17"/>
      <c r="G28" s="17"/>
      <c r="H28" s="17"/>
    </row>
    <row r="29" spans="2:9" ht="65.25" customHeight="1" x14ac:dyDescent="0.15">
      <c r="B29" s="11" t="s">
        <v>41</v>
      </c>
      <c r="C29" s="181" t="s">
        <v>55</v>
      </c>
      <c r="D29" s="196"/>
      <c r="E29" s="196"/>
      <c r="F29" s="196"/>
      <c r="G29" s="196"/>
      <c r="H29" s="196"/>
    </row>
    <row r="30" spans="2:9" ht="24.75" customHeight="1" x14ac:dyDescent="0.15">
      <c r="B30" s="11"/>
      <c r="C30" s="181"/>
      <c r="D30" s="182"/>
      <c r="E30" s="182"/>
      <c r="F30" s="182"/>
      <c r="G30" s="182"/>
      <c r="H30" s="182"/>
    </row>
    <row r="31" spans="2:9" ht="24.75" customHeight="1" x14ac:dyDescent="0.15">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70866141732283472" right="0.70866141732283472" top="0.74803149606299213" bottom="0.74803149606299213" header="0.31496062992125984" footer="0.31496062992125984"/>
  <pageSetup paperSize="9" scale="83" orientation="portrait" horizontalDpi="300" verticalDpi="300" r:id="rId1"/>
  <headerFooter>
    <oddHeader>&amp;L&amp;12【様式20】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B1:I31"/>
  <sheetViews>
    <sheetView view="pageBreakPreview" zoomScale="85" zoomScaleNormal="75" zoomScaleSheetLayoutView="85" workbookViewId="0">
      <selection activeCell="B3" sqref="B3"/>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79" t="s">
        <v>64</v>
      </c>
      <c r="C1" s="179"/>
      <c r="D1" s="179"/>
      <c r="E1" s="179"/>
      <c r="F1" s="179"/>
      <c r="G1" s="179"/>
      <c r="H1" s="179"/>
      <c r="I1" s="2"/>
    </row>
    <row r="2" spans="2:9" ht="17.25" x14ac:dyDescent="0.15">
      <c r="B2" s="178"/>
      <c r="C2" s="178"/>
      <c r="D2" s="178"/>
      <c r="E2" s="18"/>
      <c r="F2" s="18"/>
      <c r="G2" s="18"/>
      <c r="H2" s="32"/>
    </row>
    <row r="3" spans="2:9" ht="17.25" x14ac:dyDescent="0.15">
      <c r="B3" s="178"/>
      <c r="C3" s="178"/>
      <c r="D3" s="178"/>
      <c r="E3" s="18"/>
      <c r="F3" s="18"/>
      <c r="G3" s="18"/>
      <c r="H3" s="18"/>
    </row>
    <row r="4" spans="2:9" ht="17.25" x14ac:dyDescent="0.15">
      <c r="B4" s="192"/>
      <c r="C4" s="192"/>
      <c r="D4" s="192"/>
      <c r="E4" s="20"/>
      <c r="F4" s="20"/>
      <c r="G4" s="18"/>
      <c r="H4" s="18"/>
    </row>
    <row r="5" spans="2:9" ht="17.25" x14ac:dyDescent="0.15">
      <c r="B5" s="19"/>
      <c r="C5" s="19"/>
      <c r="D5" s="20"/>
      <c r="E5" s="19"/>
      <c r="F5" s="19"/>
      <c r="G5" s="18"/>
      <c r="H5" s="18"/>
    </row>
    <row r="6" spans="2:9" ht="30" customHeight="1" x14ac:dyDescent="0.15">
      <c r="B6" s="187" t="s">
        <v>35</v>
      </c>
      <c r="C6" s="188" t="s">
        <v>36</v>
      </c>
      <c r="D6" s="3" t="s">
        <v>47</v>
      </c>
      <c r="E6" s="189" t="s">
        <v>54</v>
      </c>
      <c r="F6" s="190"/>
      <c r="G6" s="190"/>
      <c r="H6" s="191"/>
    </row>
    <row r="7" spans="2:9" ht="30" customHeight="1" x14ac:dyDescent="0.15">
      <c r="B7" s="188"/>
      <c r="C7" s="188"/>
      <c r="D7" s="4"/>
      <c r="E7" s="42">
        <f>按分表!H2</f>
        <v>0</v>
      </c>
      <c r="F7" s="5" t="s">
        <v>37</v>
      </c>
      <c r="G7" s="42">
        <f>按分表!H3</f>
        <v>0</v>
      </c>
      <c r="H7" s="5" t="s">
        <v>37</v>
      </c>
    </row>
    <row r="8" spans="2:9" ht="34.5" customHeight="1" thickBot="1" x14ac:dyDescent="0.2">
      <c r="B8" s="188"/>
      <c r="C8" s="188"/>
      <c r="D8" s="3" t="s">
        <v>38</v>
      </c>
      <c r="E8" s="3" t="s">
        <v>39</v>
      </c>
      <c r="F8" s="3" t="s">
        <v>38</v>
      </c>
      <c r="G8" s="3" t="s">
        <v>39</v>
      </c>
      <c r="H8" s="3" t="s">
        <v>38</v>
      </c>
      <c r="I8" s="154" t="s">
        <v>50</v>
      </c>
    </row>
    <row r="9" spans="2:9" ht="27" customHeight="1" thickTop="1" x14ac:dyDescent="0.15">
      <c r="B9" s="183" t="s">
        <v>46</v>
      </c>
      <c r="C9" s="24" t="str">
        <f>IF(按分表!B10="","",按分表!B10)</f>
        <v>建築工事（下記以外）</v>
      </c>
      <c r="D9" s="43">
        <f>按分表!D10</f>
        <v>0</v>
      </c>
      <c r="E9" s="68"/>
      <c r="F9" s="73">
        <f>'内訳（施設１）'!F9+'内訳（施設２）'!F9+'内訳（施設３）'!F9+'内訳（施設４）'!F9+'内訳（施設５）'!F9+'内訳（施設６）'!F9</f>
        <v>0</v>
      </c>
      <c r="G9" s="33"/>
      <c r="H9" s="56">
        <f>'内訳（施設１）'!H9+'内訳（施設２）'!H9+'内訳（施設３）'!H9+'内訳（施設４）'!H9+'内訳（施設５）'!H9+'内訳（施設６）'!H9+按分表!L10</f>
        <v>0</v>
      </c>
      <c r="I9" s="148" t="str">
        <f>IF(D9=ROUND(F9,0)+ROUND(H9,0),"OK","×")</f>
        <v>OK</v>
      </c>
    </row>
    <row r="10" spans="2:9" ht="27" customHeight="1" x14ac:dyDescent="0.15">
      <c r="B10" s="184"/>
      <c r="C10" s="13" t="str">
        <f>IF(按分表!B11="","",按分表!B11)</f>
        <v>共通仮設工事</v>
      </c>
      <c r="D10" s="44">
        <f>按分表!D11</f>
        <v>0</v>
      </c>
      <c r="E10" s="69"/>
      <c r="F10" s="74">
        <f>'内訳（施設１）'!F10+'内訳（施設２）'!F10+'内訳（施設３）'!F10+'内訳（施設４）'!F10+'内訳（施設５）'!F10+'内訳（施設６）'!F10</f>
        <v>0</v>
      </c>
      <c r="G10" s="34"/>
      <c r="H10" s="57">
        <f>'内訳（施設１）'!H10+'内訳（施設２）'!H10+'内訳（施設３）'!H10+'内訳（施設４）'!H10+'内訳（施設５）'!H10+'内訳（施設６）'!H10+按分表!L11</f>
        <v>0</v>
      </c>
      <c r="I10" s="148" t="str">
        <f t="shared" ref="I10:I27" si="0">IF(D10=ROUND(F10,0)+ROUND(H10,0),"OK","×")</f>
        <v>OK</v>
      </c>
    </row>
    <row r="11" spans="2:9" ht="27" customHeight="1" x14ac:dyDescent="0.15">
      <c r="B11" s="184"/>
      <c r="C11" s="13" t="str">
        <f>IF(按分表!B12="","",按分表!B12)</f>
        <v>電気設備工事</v>
      </c>
      <c r="D11" s="44">
        <f>按分表!D12</f>
        <v>0</v>
      </c>
      <c r="E11" s="69"/>
      <c r="F11" s="74">
        <f>'内訳（施設１）'!F11+'内訳（施設２）'!F11+'内訳（施設３）'!F11+'内訳（施設４）'!F11+'内訳（施設５）'!F11+'内訳（施設６）'!F11</f>
        <v>0</v>
      </c>
      <c r="G11" s="34"/>
      <c r="H11" s="57">
        <f>'内訳（施設１）'!H11+'内訳（施設２）'!H11+'内訳（施設３）'!H11+'内訳（施設４）'!H11+'内訳（施設５）'!H11+'内訳（施設６）'!H11+按分表!L12</f>
        <v>0</v>
      </c>
      <c r="I11" s="148" t="str">
        <f t="shared" si="0"/>
        <v>OK</v>
      </c>
    </row>
    <row r="12" spans="2:9" ht="27" customHeight="1" x14ac:dyDescent="0.15">
      <c r="B12" s="184"/>
      <c r="C12" s="13" t="str">
        <f>IF(按分表!B13="","",按分表!B13)</f>
        <v>昇降機設備工事</v>
      </c>
      <c r="D12" s="44">
        <f>按分表!D13</f>
        <v>0</v>
      </c>
      <c r="E12" s="69"/>
      <c r="F12" s="74">
        <f>'内訳（施設１）'!F12+'内訳（施設２）'!F12+'内訳（施設３）'!F12+'内訳（施設４）'!F12+'内訳（施設５）'!F12+'内訳（施設６）'!F12</f>
        <v>0</v>
      </c>
      <c r="G12" s="34"/>
      <c r="H12" s="57">
        <f>'内訳（施設１）'!H12+'内訳（施設２）'!H12+'内訳（施設３）'!H12+'内訳（施設４）'!H12+'内訳（施設５）'!H12+'内訳（施設６）'!H12+按分表!L13</f>
        <v>0</v>
      </c>
      <c r="I12" s="148" t="str">
        <f t="shared" si="0"/>
        <v>OK</v>
      </c>
    </row>
    <row r="13" spans="2:9" ht="27" customHeight="1" x14ac:dyDescent="0.15">
      <c r="B13" s="184"/>
      <c r="C13" s="13" t="str">
        <f>IF(按分表!B14="","",按分表!B14)</f>
        <v>給排水工事</v>
      </c>
      <c r="D13" s="44">
        <f>按分表!D14</f>
        <v>0</v>
      </c>
      <c r="E13" s="69"/>
      <c r="F13" s="74">
        <f>'内訳（施設１）'!F13+'内訳（施設２）'!F13+'内訳（施設３）'!F13+'内訳（施設４）'!F13+'内訳（施設５）'!F13+'内訳（施設６）'!F13</f>
        <v>0</v>
      </c>
      <c r="G13" s="34"/>
      <c r="H13" s="57">
        <f>'内訳（施設１）'!H13+'内訳（施設２）'!H13+'内訳（施設３）'!H13+'内訳（施設４）'!H13+'内訳（施設５）'!H13+'内訳（施設６）'!H13+按分表!L14</f>
        <v>0</v>
      </c>
      <c r="I13" s="148" t="str">
        <f t="shared" si="0"/>
        <v>OK</v>
      </c>
    </row>
    <row r="14" spans="2:9" ht="27" customHeight="1" x14ac:dyDescent="0.15">
      <c r="B14" s="184"/>
      <c r="C14" s="13" t="str">
        <f>IF(按分表!B15="","",按分表!B15)</f>
        <v>冷暖房設備工事</v>
      </c>
      <c r="D14" s="44">
        <f>按分表!D15</f>
        <v>0</v>
      </c>
      <c r="E14" s="69"/>
      <c r="F14" s="74">
        <f>'内訳（施設１）'!F14+'内訳（施設２）'!F14+'内訳（施設３）'!F14+'内訳（施設４）'!F14+'内訳（施設５）'!F14+'内訳（施設６）'!F14</f>
        <v>0</v>
      </c>
      <c r="G14" s="34"/>
      <c r="H14" s="57">
        <f>'内訳（施設１）'!H14+'内訳（施設２）'!H14+'内訳（施設３）'!H14+'内訳（施設４）'!H14+'内訳（施設５）'!H14+'内訳（施設６）'!H14+按分表!L15</f>
        <v>0</v>
      </c>
      <c r="I14" s="148" t="str">
        <f t="shared" si="0"/>
        <v>OK</v>
      </c>
    </row>
    <row r="15" spans="2:9" ht="27" customHeight="1" x14ac:dyDescent="0.15">
      <c r="B15" s="184"/>
      <c r="C15" s="13" t="str">
        <f>IF(按分表!B16="","",按分表!B16)</f>
        <v>現場管理費</v>
      </c>
      <c r="D15" s="44">
        <f>按分表!D16</f>
        <v>0</v>
      </c>
      <c r="E15" s="69"/>
      <c r="F15" s="74">
        <f>'内訳（施設１）'!F15+'内訳（施設２）'!F15+'内訳（施設３）'!F15+'内訳（施設４）'!F15+'内訳（施設５）'!F15+'内訳（施設６）'!F15</f>
        <v>0</v>
      </c>
      <c r="G15" s="34"/>
      <c r="H15" s="57">
        <f>'内訳（施設１）'!H15+'内訳（施設２）'!H15+'内訳（施設３）'!H15+'内訳（施設４）'!H15+'内訳（施設５）'!H15+'内訳（施設６）'!H15+按分表!L16</f>
        <v>0</v>
      </c>
      <c r="I15" s="148" t="str">
        <f t="shared" si="0"/>
        <v>OK</v>
      </c>
    </row>
    <row r="16" spans="2:9" ht="27" customHeight="1" x14ac:dyDescent="0.15">
      <c r="B16" s="184"/>
      <c r="C16" s="13" t="str">
        <f>IF(按分表!B17="","",按分表!B17)</f>
        <v/>
      </c>
      <c r="D16" s="44">
        <f>按分表!D17</f>
        <v>0</v>
      </c>
      <c r="E16" s="69"/>
      <c r="F16" s="74">
        <f>'内訳（施設１）'!F16+'内訳（施設２）'!F16+'内訳（施設３）'!F16+'内訳（施設４）'!F16+'内訳（施設５）'!F16+'内訳（施設６）'!F16</f>
        <v>0</v>
      </c>
      <c r="G16" s="34"/>
      <c r="H16" s="57">
        <f>'内訳（施設１）'!H16+'内訳（施設２）'!H16+'内訳（施設３）'!H16+'内訳（施設４）'!H16+'内訳（施設５）'!H16+'内訳（施設６）'!H16</f>
        <v>0</v>
      </c>
      <c r="I16" s="148" t="str">
        <f t="shared" si="0"/>
        <v>OK</v>
      </c>
    </row>
    <row r="17" spans="2:9" ht="27" customHeight="1" x14ac:dyDescent="0.15">
      <c r="B17" s="184"/>
      <c r="C17" s="31"/>
      <c r="D17" s="143"/>
      <c r="E17" s="69"/>
      <c r="F17" s="74"/>
      <c r="G17" s="34"/>
      <c r="H17" s="57"/>
      <c r="I17" s="148"/>
    </row>
    <row r="18" spans="2:9" ht="44.25" customHeight="1" x14ac:dyDescent="0.15">
      <c r="B18" s="184"/>
      <c r="C18" s="35" t="s">
        <v>42</v>
      </c>
      <c r="D18" s="45">
        <f>按分表!D19</f>
        <v>0</v>
      </c>
      <c r="E18" s="21" t="e">
        <f>ROUNDDOWN(F21/D21,2)</f>
        <v>#DIV/0!</v>
      </c>
      <c r="F18" s="54">
        <f>SUM(F9:F17)</f>
        <v>0</v>
      </c>
      <c r="G18" s="21" t="e">
        <f>1-E18</f>
        <v>#DIV/0!</v>
      </c>
      <c r="H18" s="58">
        <f>SUM(H9:H17)</f>
        <v>0</v>
      </c>
      <c r="I18" s="148" t="str">
        <f t="shared" si="0"/>
        <v>OK</v>
      </c>
    </row>
    <row r="19" spans="2:9" ht="28.5" x14ac:dyDescent="0.15">
      <c r="B19" s="184"/>
      <c r="C19" s="14" t="s">
        <v>43</v>
      </c>
      <c r="D19" s="46">
        <f>SUM(F19+H19)</f>
        <v>0</v>
      </c>
      <c r="E19" s="71"/>
      <c r="F19" s="78">
        <f>'内訳（施設１）'!F19+'内訳（施設２）'!F19+'内訳（施設３）'!F19+'内訳（施設４）'!F19+'内訳（施設５）'!F19+'内訳（施設６）'!F19</f>
        <v>0</v>
      </c>
      <c r="G19" s="71"/>
      <c r="H19" s="78">
        <f>'内訳（施設１）'!H19+'内訳（施設２）'!H19+'内訳（施設３）'!H19+'内訳（施設４）'!H19+'内訳（施設５）'!H19+'内訳（施設６）'!H19</f>
        <v>0</v>
      </c>
      <c r="I19" s="148" t="str">
        <f t="shared" si="0"/>
        <v>OK</v>
      </c>
    </row>
    <row r="20" spans="2:9" ht="14.25" x14ac:dyDescent="0.15">
      <c r="B20" s="184"/>
      <c r="C20" s="152" t="s">
        <v>48</v>
      </c>
      <c r="D20" s="47"/>
      <c r="E20" s="15"/>
      <c r="F20" s="150" t="str">
        <f>IF(F19&lt;=F18*0.026,"OK","×")</f>
        <v>OK</v>
      </c>
      <c r="G20" s="22"/>
      <c r="H20" s="150" t="str">
        <f t="shared" ref="H20" si="1">IF(H19&lt;=H18*0.026,"OK","×")</f>
        <v>OK</v>
      </c>
      <c r="I20" s="148"/>
    </row>
    <row r="21" spans="2:9" ht="44.25" customHeight="1" x14ac:dyDescent="0.15">
      <c r="B21" s="184"/>
      <c r="C21" s="36" t="s">
        <v>51</v>
      </c>
      <c r="D21" s="46">
        <f>SUM(D18+D19)</f>
        <v>0</v>
      </c>
      <c r="E21" s="23" t="e">
        <f>ROUNDDOWN(F21/D21,2)</f>
        <v>#DIV/0!</v>
      </c>
      <c r="F21" s="59">
        <f>SUM(F18+F19)</f>
        <v>0</v>
      </c>
      <c r="G21" s="23" t="e">
        <f>1-E21</f>
        <v>#DIV/0!</v>
      </c>
      <c r="H21" s="63">
        <f>SUM(H18:H19)</f>
        <v>0</v>
      </c>
      <c r="I21" s="148" t="str">
        <f t="shared" si="0"/>
        <v>OK</v>
      </c>
    </row>
    <row r="22" spans="2:9" ht="15" thickBot="1" x14ac:dyDescent="0.2">
      <c r="B22" s="25"/>
      <c r="C22" s="153" t="s">
        <v>49</v>
      </c>
      <c r="D22" s="48"/>
      <c r="E22" s="151" t="e">
        <f>IF(E21&gt;=按分表!J2,"OK","×")</f>
        <v>#DIV/0!</v>
      </c>
      <c r="F22" s="75"/>
      <c r="G22" s="76"/>
      <c r="H22" s="77"/>
      <c r="I22" s="149"/>
    </row>
    <row r="23" spans="2:9" ht="29.25" customHeight="1" thickTop="1" x14ac:dyDescent="0.15">
      <c r="B23" s="193" t="s">
        <v>45</v>
      </c>
      <c r="C23" s="29" t="s">
        <v>44</v>
      </c>
      <c r="D23" s="43">
        <f>按分表!D26</f>
        <v>0</v>
      </c>
      <c r="E23" s="68"/>
      <c r="F23" s="73">
        <f>'内訳（施設１）'!F23+'内訳（施設２）'!F23+'内訳（施設３）'!F23+'内訳（施設４）'!F23+'内訳（施設５）'!F23+'内訳（施設６）'!F23</f>
        <v>0</v>
      </c>
      <c r="G23" s="33"/>
      <c r="H23" s="56">
        <f>'内訳（施設１）'!H23+'内訳（施設２）'!H23+'内訳（施設３）'!H23+'内訳（施設４）'!H23+'内訳（施設５）'!H23+'内訳（施設６）'!H23+按分表!L25</f>
        <v>0</v>
      </c>
      <c r="I23" s="148" t="str">
        <f t="shared" si="0"/>
        <v>OK</v>
      </c>
    </row>
    <row r="24" spans="2:9" ht="29.25" customHeight="1" x14ac:dyDescent="0.15">
      <c r="B24" s="194"/>
      <c r="C24" s="8" t="s">
        <v>40</v>
      </c>
      <c r="D24" s="44">
        <f>按分表!D32-D19</f>
        <v>0</v>
      </c>
      <c r="E24" s="69"/>
      <c r="F24" s="74">
        <f>'内訳（施設１）'!F24+'内訳（施設２）'!F24+'内訳（施設３）'!F24+'内訳（施設４）'!F24+'内訳（施設５）'!F24+'内訳（施設６）'!F24</f>
        <v>0</v>
      </c>
      <c r="G24" s="34"/>
      <c r="H24" s="57">
        <f>'内訳（施設１）'!H24+'内訳（施設２）'!H24+'内訳（施設３）'!H24+'内訳（施設４）'!H24+'内訳（施設５）'!H24+'内訳（施設６）'!H24+按分表!L31</f>
        <v>0</v>
      </c>
      <c r="I24" s="148" t="str">
        <f t="shared" si="0"/>
        <v>OK</v>
      </c>
    </row>
    <row r="25" spans="2:9" ht="29.25" customHeight="1" x14ac:dyDescent="0.15">
      <c r="B25" s="194"/>
      <c r="C25" s="6"/>
      <c r="D25" s="49"/>
      <c r="E25" s="7"/>
      <c r="F25" s="72"/>
      <c r="G25" s="41"/>
      <c r="H25" s="65"/>
      <c r="I25" s="148" t="str">
        <f t="shared" si="0"/>
        <v>OK</v>
      </c>
    </row>
    <row r="26" spans="2:9" ht="44.25" customHeight="1" thickBot="1" x14ac:dyDescent="0.2">
      <c r="B26" s="195"/>
      <c r="C26" s="37" t="s">
        <v>52</v>
      </c>
      <c r="D26" s="50">
        <f>SUM(D23:D24)</f>
        <v>0</v>
      </c>
      <c r="E26" s="30"/>
      <c r="F26" s="61">
        <f>SUM(F23:F24)</f>
        <v>0</v>
      </c>
      <c r="G26" s="30"/>
      <c r="H26" s="66">
        <f>D26-F26</f>
        <v>0</v>
      </c>
      <c r="I26" s="148" t="str">
        <f t="shared" si="0"/>
        <v>OK</v>
      </c>
    </row>
    <row r="27" spans="2:9" ht="44.25" customHeight="1" thickTop="1" x14ac:dyDescent="0.15">
      <c r="B27" s="185" t="s">
        <v>53</v>
      </c>
      <c r="C27" s="186"/>
      <c r="D27" s="51">
        <f>SUM(D21+D26)</f>
        <v>0</v>
      </c>
      <c r="E27" s="9"/>
      <c r="F27" s="62">
        <f>SUM(F21+F26)</f>
        <v>0</v>
      </c>
      <c r="G27" s="9"/>
      <c r="H27" s="67">
        <f>SUM(H21+H26)</f>
        <v>0</v>
      </c>
      <c r="I27" s="148" t="str">
        <f t="shared" si="0"/>
        <v>OK</v>
      </c>
    </row>
    <row r="28" spans="2:9" ht="12" customHeight="1" x14ac:dyDescent="0.15">
      <c r="B28" s="16"/>
      <c r="C28" s="10"/>
      <c r="D28" s="17"/>
      <c r="E28" s="17"/>
      <c r="F28" s="17"/>
      <c r="G28" s="17"/>
      <c r="H28" s="17"/>
    </row>
    <row r="29" spans="2:9" ht="75" customHeight="1" x14ac:dyDescent="0.15">
      <c r="B29" s="180" t="s">
        <v>56</v>
      </c>
      <c r="C29" s="180"/>
      <c r="D29" s="180"/>
      <c r="E29" s="180"/>
      <c r="F29" s="180"/>
      <c r="G29" s="180"/>
      <c r="H29" s="180"/>
    </row>
    <row r="30" spans="2:9" ht="24.75" customHeight="1" x14ac:dyDescent="0.15">
      <c r="B30" s="11"/>
      <c r="C30" s="181"/>
      <c r="D30" s="182"/>
      <c r="E30" s="182"/>
      <c r="F30" s="182"/>
      <c r="G30" s="182"/>
      <c r="H30" s="182"/>
    </row>
    <row r="31" spans="2:9" ht="24.75" customHeight="1" x14ac:dyDescent="0.15">
      <c r="C31" s="12"/>
      <c r="D31" s="12"/>
      <c r="E31" s="12"/>
      <c r="F31" s="12"/>
      <c r="G31" s="12"/>
      <c r="H31" s="12"/>
    </row>
  </sheetData>
  <mergeCells count="12">
    <mergeCell ref="B9:B21"/>
    <mergeCell ref="B27:C27"/>
    <mergeCell ref="B29:H29"/>
    <mergeCell ref="C30:H30"/>
    <mergeCell ref="B23:B26"/>
    <mergeCell ref="B1:H1"/>
    <mergeCell ref="B2:D2"/>
    <mergeCell ref="B3:D3"/>
    <mergeCell ref="B4:D4"/>
    <mergeCell ref="B6:B8"/>
    <mergeCell ref="C6:C8"/>
    <mergeCell ref="E6:H6"/>
  </mergeCells>
  <phoneticPr fontId="1"/>
  <pageMargins left="0.70866141732283472" right="0.70866141732283472" top="0.74803149606299213" bottom="0.74803149606299213" header="0.31496062992125984" footer="0.31496062992125984"/>
  <pageSetup paperSize="9" scale="83" orientation="portrait" horizontalDpi="300" verticalDpi="300" r:id="rId1"/>
  <headerFooter>
    <oddHeader>&amp;L&amp;12【様式20】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按分表</vt:lpstr>
      <vt:lpstr>内訳（施設１）</vt:lpstr>
      <vt:lpstr>内訳（施設２）</vt:lpstr>
      <vt:lpstr>内訳（施設３）</vt:lpstr>
      <vt:lpstr>内訳（施設４）</vt:lpstr>
      <vt:lpstr>内訳（施設５）</vt:lpstr>
      <vt:lpstr>内訳（施設６）</vt:lpstr>
      <vt:lpstr>内訳（全体）</vt:lpstr>
      <vt:lpstr>按分表!Print_Area</vt:lpstr>
      <vt:lpstr>'内訳（施設１）'!Print_Area</vt:lpstr>
      <vt:lpstr>'内訳（施設２）'!Print_Area</vt:lpstr>
      <vt:lpstr>'内訳（施設３）'!Print_Area</vt:lpstr>
      <vt:lpstr>'内訳（施設４）'!Print_Area</vt:lpstr>
      <vt:lpstr>'内訳（施設５）'!Print_Area</vt:lpstr>
      <vt:lpstr>'内訳（施設６）'!Print_Area</vt:lpstr>
      <vt:lpstr>'内訳（全体）'!Print_Area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名幸　颯_江東区</cp:lastModifiedBy>
  <cp:lastPrinted>2025-06-19T09:14:58Z</cp:lastPrinted>
  <dcterms:created xsi:type="dcterms:W3CDTF">2017-08-08T05:07:56Z</dcterms:created>
  <dcterms:modified xsi:type="dcterms:W3CDTF">2025-06-19T09:15:05Z</dcterms:modified>
</cp:coreProperties>
</file>