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360" tabRatio="836"/>
  </bookViews>
  <sheets>
    <sheet name="変更届出書（第3号様式）" sheetId="88" r:id="rId1"/>
    <sheet name="付表9" sheetId="101" r:id="rId2"/>
    <sheet name="（参考）付表9記入欄不足時" sheetId="102" r:id="rId3"/>
    <sheet name="参考様式１" sheetId="114" r:id="rId4"/>
    <sheet name="シフト記号表" sheetId="115" r:id="rId5"/>
    <sheet name="記入方法" sheetId="116" r:id="rId6"/>
    <sheet name="プルダウン・リスト" sheetId="117" r:id="rId7"/>
    <sheet name="【記載例】参考様式１" sheetId="112" r:id="rId8"/>
    <sheet name="【記載例】シフト記号表" sheetId="113" r:id="rId9"/>
    <sheet name="参考様式３" sheetId="104" r:id="rId10"/>
    <sheet name="参考様式３ (記入例)" sheetId="105" r:id="rId11"/>
    <sheet name="参考様式４" sheetId="106" r:id="rId12"/>
    <sheet name="参考様式５" sheetId="107" r:id="rId13"/>
    <sheet name="参考様式６" sheetId="108" r:id="rId14"/>
    <sheet name="別紙①（江東区）" sheetId="109" r:id="rId15"/>
  </sheets>
  <definedNames>
    <definedName name="【記載例】シフト記号" localSheetId="4">シフト記号表!$C$6:$C$35</definedName>
    <definedName name="【記載例】シフト記号">【記載例】シフト記号表!$C$6:$C$35</definedName>
    <definedName name="_xlnm.Print_Area" localSheetId="2">'（参考）付表9記入欄不足時'!$A$1:$T$92</definedName>
    <definedName name="_xlnm.Print_Area" localSheetId="7">【記載例】参考様式１!$A$1:$BF$72</definedName>
    <definedName name="_xlnm.Print_Area" localSheetId="5">記入方法!$B$1:$P$84</definedName>
    <definedName name="_xlnm.Print_Area" localSheetId="3">参考様式１!$A$1:$BF$72</definedName>
    <definedName name="_xlnm.Print_Area" localSheetId="9">参考様式３!$A$1:$N$19</definedName>
    <definedName name="_xlnm.Print_Area" localSheetId="10">'参考様式３ (記入例)'!$A$1:$N$19</definedName>
    <definedName name="_xlnm.Print_Area" localSheetId="12">参考様式５!$A$1:$D$18</definedName>
    <definedName name="_xlnm.Print_Area" localSheetId="13">参考様式６!$A$1:$L$24</definedName>
    <definedName name="_xlnm.Print_Area" localSheetId="1">付表9!$A$1:$T$110</definedName>
    <definedName name="_xlnm.Print_Area" localSheetId="14">'別紙①（江東区）'!$A$1:$D$25</definedName>
    <definedName name="_xlnm.Print_Area" localSheetId="0">'変更届出書（第3号様式）'!$A$1:$AI$53</definedName>
    <definedName name="_xlnm.Print_Titles" localSheetId="3">参考様式１!$1:$21</definedName>
    <definedName name="シフト記号表">シフト記号表!$C$6:$C$35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5" i="115" l="1"/>
  <c r="S25" i="115"/>
  <c r="Q25" i="115"/>
  <c r="K25" i="115"/>
  <c r="U24" i="115"/>
  <c r="S24" i="115"/>
  <c r="Q24" i="115"/>
  <c r="K24" i="115"/>
  <c r="U23" i="115"/>
  <c r="S23" i="115"/>
  <c r="Q23" i="115"/>
  <c r="K23" i="115"/>
  <c r="U22" i="115"/>
  <c r="S22" i="115"/>
  <c r="Q22" i="115"/>
  <c r="K22" i="115"/>
  <c r="U21" i="115"/>
  <c r="S21" i="115"/>
  <c r="Q21" i="115"/>
  <c r="K21" i="115"/>
  <c r="U20" i="115"/>
  <c r="S20" i="115"/>
  <c r="Q20" i="115"/>
  <c r="K20" i="115"/>
  <c r="U19" i="115"/>
  <c r="S19" i="115"/>
  <c r="Q19" i="115"/>
  <c r="K19" i="115"/>
  <c r="U18" i="115"/>
  <c r="S18" i="115"/>
  <c r="Q18" i="115"/>
  <c r="K18" i="115"/>
  <c r="U17" i="115"/>
  <c r="S17" i="115"/>
  <c r="Q17" i="115"/>
  <c r="K17" i="115"/>
  <c r="U16" i="115"/>
  <c r="S16" i="115"/>
  <c r="Q16" i="115"/>
  <c r="K16" i="115"/>
  <c r="U15" i="115"/>
  <c r="S15" i="115"/>
  <c r="Q15" i="115"/>
  <c r="K15" i="115"/>
  <c r="U14" i="115"/>
  <c r="S14" i="115"/>
  <c r="Q14" i="115"/>
  <c r="K14" i="115"/>
  <c r="U13" i="115"/>
  <c r="S13" i="115"/>
  <c r="Q13" i="115"/>
  <c r="K13" i="115"/>
  <c r="U12" i="115"/>
  <c r="S12" i="115"/>
  <c r="Q12" i="115"/>
  <c r="K12" i="115"/>
  <c r="U11" i="115"/>
  <c r="S11" i="115"/>
  <c r="Q11" i="115"/>
  <c r="K11" i="115"/>
  <c r="U10" i="115"/>
  <c r="S10" i="115"/>
  <c r="Q10" i="115"/>
  <c r="K10" i="115"/>
  <c r="U9" i="115"/>
  <c r="S9" i="115"/>
  <c r="Q9" i="115"/>
  <c r="K9" i="115"/>
  <c r="U8" i="115"/>
  <c r="S8" i="115"/>
  <c r="Q8" i="115"/>
  <c r="K8" i="115"/>
  <c r="U7" i="115"/>
  <c r="S7" i="115"/>
  <c r="Q7" i="115"/>
  <c r="K7" i="115"/>
  <c r="U6" i="115"/>
  <c r="S6" i="115"/>
  <c r="Q6" i="115"/>
  <c r="K6" i="115"/>
  <c r="AW72" i="114"/>
  <c r="AV72" i="114"/>
  <c r="AU72" i="114"/>
  <c r="AT72" i="114"/>
  <c r="AS72" i="114"/>
  <c r="AR72" i="114"/>
  <c r="AQ72" i="114"/>
  <c r="AP72" i="114"/>
  <c r="AO72" i="114"/>
  <c r="AN72" i="114"/>
  <c r="AM72" i="114"/>
  <c r="AL72" i="114"/>
  <c r="AK72" i="114"/>
  <c r="AJ72" i="114"/>
  <c r="AI72" i="114"/>
  <c r="AH72" i="114"/>
  <c r="AG72" i="114"/>
  <c r="AF72" i="114"/>
  <c r="AE72" i="114"/>
  <c r="AD72" i="114"/>
  <c r="AC72" i="114"/>
  <c r="AB72" i="114"/>
  <c r="AA72" i="114"/>
  <c r="Z72" i="114"/>
  <c r="Y72" i="114"/>
  <c r="X72" i="114"/>
  <c r="W72" i="114"/>
  <c r="V72" i="114"/>
  <c r="U72" i="114"/>
  <c r="T72" i="114"/>
  <c r="S72" i="114"/>
  <c r="AP71" i="114"/>
  <c r="Z71" i="114"/>
  <c r="AO70" i="114"/>
  <c r="Y70" i="114"/>
  <c r="AN69" i="114"/>
  <c r="X69" i="114"/>
  <c r="AM68" i="114"/>
  <c r="W68" i="114"/>
  <c r="AW67" i="114"/>
  <c r="AV67" i="114"/>
  <c r="AU67" i="114"/>
  <c r="AT67" i="114"/>
  <c r="AS67" i="114"/>
  <c r="AR67" i="114"/>
  <c r="AQ67" i="114"/>
  <c r="AP67" i="114"/>
  <c r="AO67" i="114"/>
  <c r="AN67" i="114"/>
  <c r="AM67" i="114"/>
  <c r="AL67" i="114"/>
  <c r="AK67" i="114"/>
  <c r="AJ67" i="114"/>
  <c r="AI67" i="114"/>
  <c r="AH67" i="114"/>
  <c r="AG67" i="114"/>
  <c r="AF67" i="114"/>
  <c r="AE67" i="114"/>
  <c r="AD67" i="114"/>
  <c r="AC67" i="114"/>
  <c r="AB67" i="114"/>
  <c r="AA67" i="114"/>
  <c r="Z67" i="114"/>
  <c r="Y67" i="114"/>
  <c r="X67" i="114"/>
  <c r="W67" i="114"/>
  <c r="V67" i="114"/>
  <c r="U67" i="114"/>
  <c r="T67" i="114"/>
  <c r="S67" i="114"/>
  <c r="AM64" i="114"/>
  <c r="W64" i="114"/>
  <c r="AN63" i="114"/>
  <c r="X63" i="114"/>
  <c r="AO62" i="114"/>
  <c r="Y62" i="114"/>
  <c r="AW60" i="114"/>
  <c r="AV60" i="114"/>
  <c r="AU60" i="114"/>
  <c r="AT60" i="114"/>
  <c r="AS60" i="114"/>
  <c r="AR60" i="114"/>
  <c r="AQ60" i="114"/>
  <c r="AP60" i="114"/>
  <c r="AO60" i="114"/>
  <c r="AN60" i="114"/>
  <c r="AM60" i="114"/>
  <c r="AL60" i="114"/>
  <c r="AK60" i="114"/>
  <c r="AJ60" i="114"/>
  <c r="AI60" i="114"/>
  <c r="AH60" i="114"/>
  <c r="AG60" i="114"/>
  <c r="AF60" i="114"/>
  <c r="AE60" i="114"/>
  <c r="AD60" i="114"/>
  <c r="AC60" i="114"/>
  <c r="AB60" i="114"/>
  <c r="AA60" i="114"/>
  <c r="Z60" i="114"/>
  <c r="Y60" i="114"/>
  <c r="X60" i="114"/>
  <c r="W60" i="114"/>
  <c r="V60" i="114"/>
  <c r="AX60" i="114" s="1"/>
  <c r="AZ60" i="114" s="1"/>
  <c r="U60" i="114"/>
  <c r="T60" i="114"/>
  <c r="S60" i="114"/>
  <c r="F60" i="114"/>
  <c r="AW59" i="114"/>
  <c r="AV59" i="114"/>
  <c r="AU59" i="114"/>
  <c r="AT59" i="114"/>
  <c r="AS59" i="114"/>
  <c r="AR59" i="114"/>
  <c r="AQ59" i="114"/>
  <c r="AP59" i="114"/>
  <c r="AO59" i="114"/>
  <c r="AN59" i="114"/>
  <c r="AM59" i="114"/>
  <c r="AL59" i="114"/>
  <c r="AK59" i="114"/>
  <c r="AJ59" i="114"/>
  <c r="AI59" i="114"/>
  <c r="AH59" i="114"/>
  <c r="AG59" i="114"/>
  <c r="AF59" i="114"/>
  <c r="AE59" i="114"/>
  <c r="AD59" i="114"/>
  <c r="AC59" i="114"/>
  <c r="AB59" i="114"/>
  <c r="AA59" i="114"/>
  <c r="Z59" i="114"/>
  <c r="Y59" i="114"/>
  <c r="X59" i="114"/>
  <c r="W59" i="114"/>
  <c r="V59" i="114"/>
  <c r="U59" i="114"/>
  <c r="T59" i="114"/>
  <c r="AX59" i="114" s="1"/>
  <c r="AZ59" i="114" s="1"/>
  <c r="S59" i="114"/>
  <c r="AW57" i="114"/>
  <c r="AV57" i="114"/>
  <c r="AU57" i="114"/>
  <c r="AT57" i="114"/>
  <c r="AS57" i="114"/>
  <c r="AR57" i="114"/>
  <c r="AQ57" i="114"/>
  <c r="AP57" i="114"/>
  <c r="AO57" i="114"/>
  <c r="AN57" i="114"/>
  <c r="AM57" i="114"/>
  <c r="AL57" i="114"/>
  <c r="AK57" i="114"/>
  <c r="AJ57" i="114"/>
  <c r="AI57" i="114"/>
  <c r="AH57" i="114"/>
  <c r="AG57" i="114"/>
  <c r="AF57" i="114"/>
  <c r="AE57" i="114"/>
  <c r="AD57" i="114"/>
  <c r="AC57" i="114"/>
  <c r="AB57" i="114"/>
  <c r="AA57" i="114"/>
  <c r="Z57" i="114"/>
  <c r="Y57" i="114"/>
  <c r="X57" i="114"/>
  <c r="W57" i="114"/>
  <c r="V57" i="114"/>
  <c r="AX57" i="114" s="1"/>
  <c r="AZ57" i="114" s="1"/>
  <c r="U57" i="114"/>
  <c r="T57" i="114"/>
  <c r="S57" i="114"/>
  <c r="F57" i="114"/>
  <c r="AW56" i="114"/>
  <c r="AV56" i="114"/>
  <c r="AU56" i="114"/>
  <c r="AT56" i="114"/>
  <c r="AS56" i="114"/>
  <c r="AR56" i="114"/>
  <c r="AQ56" i="114"/>
  <c r="AP56" i="114"/>
  <c r="AO56" i="114"/>
  <c r="AN56" i="114"/>
  <c r="AM56" i="114"/>
  <c r="AL56" i="114"/>
  <c r="AK56" i="114"/>
  <c r="AJ56" i="114"/>
  <c r="AI56" i="114"/>
  <c r="AH56" i="114"/>
  <c r="AG56" i="114"/>
  <c r="AF56" i="114"/>
  <c r="AE56" i="114"/>
  <c r="AD56" i="114"/>
  <c r="AC56" i="114"/>
  <c r="AB56" i="114"/>
  <c r="AA56" i="114"/>
  <c r="Z56" i="114"/>
  <c r="Y56" i="114"/>
  <c r="X56" i="114"/>
  <c r="W56" i="114"/>
  <c r="V56" i="114"/>
  <c r="U56" i="114"/>
  <c r="T56" i="114"/>
  <c r="AX56" i="114" s="1"/>
  <c r="AZ56" i="114" s="1"/>
  <c r="S56" i="114"/>
  <c r="AW54" i="114"/>
  <c r="AV54" i="114"/>
  <c r="AU54" i="114"/>
  <c r="AT54" i="114"/>
  <c r="AS54" i="114"/>
  <c r="AR54" i="114"/>
  <c r="AQ54" i="114"/>
  <c r="AP54" i="114"/>
  <c r="AO54" i="114"/>
  <c r="AN54" i="114"/>
  <c r="AM54" i="114"/>
  <c r="AL54" i="114"/>
  <c r="AK54" i="114"/>
  <c r="AJ54" i="114"/>
  <c r="AI54" i="114"/>
  <c r="AH54" i="114"/>
  <c r="AG54" i="114"/>
  <c r="AF54" i="114"/>
  <c r="AE54" i="114"/>
  <c r="AD54" i="114"/>
  <c r="AC54" i="114"/>
  <c r="AB54" i="114"/>
  <c r="AA54" i="114"/>
  <c r="Z54" i="114"/>
  <c r="Y54" i="114"/>
  <c r="X54" i="114"/>
  <c r="W54" i="114"/>
  <c r="V54" i="114"/>
  <c r="AX54" i="114" s="1"/>
  <c r="AZ54" i="114" s="1"/>
  <c r="U54" i="114"/>
  <c r="T54" i="114"/>
  <c r="S54" i="114"/>
  <c r="F54" i="114"/>
  <c r="AW53" i="114"/>
  <c r="AV53" i="114"/>
  <c r="AU53" i="114"/>
  <c r="AT53" i="114"/>
  <c r="AS53" i="114"/>
  <c r="AR53" i="114"/>
  <c r="AQ53" i="114"/>
  <c r="AP53" i="114"/>
  <c r="AO53" i="114"/>
  <c r="AN53" i="114"/>
  <c r="AM53" i="114"/>
  <c r="AL53" i="114"/>
  <c r="AK53" i="114"/>
  <c r="AJ53" i="114"/>
  <c r="AI53" i="114"/>
  <c r="AH53" i="114"/>
  <c r="AG53" i="114"/>
  <c r="AF53" i="114"/>
  <c r="AE53" i="114"/>
  <c r="AD53" i="114"/>
  <c r="AC53" i="114"/>
  <c r="AB53" i="114"/>
  <c r="AA53" i="114"/>
  <c r="Z53" i="114"/>
  <c r="Y53" i="114"/>
  <c r="X53" i="114"/>
  <c r="W53" i="114"/>
  <c r="V53" i="114"/>
  <c r="U53" i="114"/>
  <c r="T53" i="114"/>
  <c r="AX53" i="114" s="1"/>
  <c r="AZ53" i="114" s="1"/>
  <c r="S53" i="114"/>
  <c r="AW51" i="114"/>
  <c r="AV51" i="114"/>
  <c r="AU51" i="114"/>
  <c r="AT51" i="114"/>
  <c r="AS51" i="114"/>
  <c r="AR51" i="114"/>
  <c r="AQ51" i="114"/>
  <c r="AP51" i="114"/>
  <c r="AO51" i="114"/>
  <c r="AN51" i="114"/>
  <c r="AM51" i="114"/>
  <c r="AL51" i="114"/>
  <c r="AK51" i="114"/>
  <c r="AJ51" i="114"/>
  <c r="AI51" i="114"/>
  <c r="AH51" i="114"/>
  <c r="AG51" i="114"/>
  <c r="AF51" i="114"/>
  <c r="AE51" i="114"/>
  <c r="AD51" i="114"/>
  <c r="AC51" i="114"/>
  <c r="AB51" i="114"/>
  <c r="AA51" i="114"/>
  <c r="Z51" i="114"/>
  <c r="Y51" i="114"/>
  <c r="X51" i="114"/>
  <c r="W51" i="114"/>
  <c r="V51" i="114"/>
  <c r="AX51" i="114" s="1"/>
  <c r="AZ51" i="114" s="1"/>
  <c r="U51" i="114"/>
  <c r="T51" i="114"/>
  <c r="S51" i="114"/>
  <c r="F51" i="114"/>
  <c r="AW50" i="114"/>
  <c r="AV50" i="114"/>
  <c r="AU50" i="114"/>
  <c r="AT50" i="114"/>
  <c r="AS50" i="114"/>
  <c r="AR50" i="114"/>
  <c r="AQ50" i="114"/>
  <c r="AP50" i="114"/>
  <c r="AO50" i="114"/>
  <c r="AN50" i="114"/>
  <c r="AM50" i="114"/>
  <c r="AL50" i="114"/>
  <c r="AK50" i="114"/>
  <c r="AJ50" i="114"/>
  <c r="AI50" i="114"/>
  <c r="AH50" i="114"/>
  <c r="AG50" i="114"/>
  <c r="AF50" i="114"/>
  <c r="AE50" i="114"/>
  <c r="AD50" i="114"/>
  <c r="AC50" i="114"/>
  <c r="AB50" i="114"/>
  <c r="AA50" i="114"/>
  <c r="Z50" i="114"/>
  <c r="Y50" i="114"/>
  <c r="X50" i="114"/>
  <c r="W50" i="114"/>
  <c r="V50" i="114"/>
  <c r="U50" i="114"/>
  <c r="T50" i="114"/>
  <c r="AX50" i="114" s="1"/>
  <c r="AZ50" i="114" s="1"/>
  <c r="S50" i="114"/>
  <c r="AW48" i="114"/>
  <c r="AV48" i="114"/>
  <c r="AU48" i="114"/>
  <c r="AT48" i="114"/>
  <c r="AS48" i="114"/>
  <c r="AR48" i="114"/>
  <c r="AQ48" i="114"/>
  <c r="AP48" i="114"/>
  <c r="AO48" i="114"/>
  <c r="AN48" i="114"/>
  <c r="AM48" i="114"/>
  <c r="AL48" i="114"/>
  <c r="AK48" i="114"/>
  <c r="AJ48" i="114"/>
  <c r="AI48" i="114"/>
  <c r="AH48" i="114"/>
  <c r="AG48" i="114"/>
  <c r="AF48" i="114"/>
  <c r="AE48" i="114"/>
  <c r="AD48" i="114"/>
  <c r="AC48" i="114"/>
  <c r="AB48" i="114"/>
  <c r="AA48" i="114"/>
  <c r="Z48" i="114"/>
  <c r="Y48" i="114"/>
  <c r="X48" i="114"/>
  <c r="W48" i="114"/>
  <c r="V48" i="114"/>
  <c r="AX48" i="114" s="1"/>
  <c r="AZ48" i="114" s="1"/>
  <c r="U48" i="114"/>
  <c r="T48" i="114"/>
  <c r="S48" i="114"/>
  <c r="F48" i="114"/>
  <c r="AW47" i="114"/>
  <c r="AV47" i="114"/>
  <c r="AU47" i="114"/>
  <c r="AT47" i="114"/>
  <c r="AS47" i="114"/>
  <c r="AR47" i="114"/>
  <c r="AQ47" i="114"/>
  <c r="AP47" i="114"/>
  <c r="AO47" i="114"/>
  <c r="AN47" i="114"/>
  <c r="AM47" i="114"/>
  <c r="AL47" i="114"/>
  <c r="AK47" i="114"/>
  <c r="AJ47" i="114"/>
  <c r="AI47" i="114"/>
  <c r="AH47" i="114"/>
  <c r="AG47" i="114"/>
  <c r="AF47" i="114"/>
  <c r="AE47" i="114"/>
  <c r="AD47" i="114"/>
  <c r="AC47" i="114"/>
  <c r="AB47" i="114"/>
  <c r="AA47" i="114"/>
  <c r="Z47" i="114"/>
  <c r="Y47" i="114"/>
  <c r="X47" i="114"/>
  <c r="W47" i="114"/>
  <c r="V47" i="114"/>
  <c r="U47" i="114"/>
  <c r="T47" i="114"/>
  <c r="AX47" i="114" s="1"/>
  <c r="AZ47" i="114" s="1"/>
  <c r="S47" i="114"/>
  <c r="AW45" i="114"/>
  <c r="AV45" i="114"/>
  <c r="AU45" i="114"/>
  <c r="AT45" i="114"/>
  <c r="AS45" i="114"/>
  <c r="AR45" i="114"/>
  <c r="AQ45" i="114"/>
  <c r="AP45" i="114"/>
  <c r="AO45" i="114"/>
  <c r="AN45" i="114"/>
  <c r="AM45" i="114"/>
  <c r="AL45" i="114"/>
  <c r="AK45" i="114"/>
  <c r="AJ45" i="114"/>
  <c r="AI45" i="114"/>
  <c r="AH45" i="114"/>
  <c r="AG45" i="114"/>
  <c r="AF45" i="114"/>
  <c r="AE45" i="114"/>
  <c r="AD45" i="114"/>
  <c r="AC45" i="114"/>
  <c r="AB45" i="114"/>
  <c r="AA45" i="114"/>
  <c r="Z45" i="114"/>
  <c r="Y45" i="114"/>
  <c r="X45" i="114"/>
  <c r="W45" i="114"/>
  <c r="V45" i="114"/>
  <c r="AX45" i="114" s="1"/>
  <c r="AZ45" i="114" s="1"/>
  <c r="U45" i="114"/>
  <c r="T45" i="114"/>
  <c r="S45" i="114"/>
  <c r="F45" i="114"/>
  <c r="AW44" i="114"/>
  <c r="AV44" i="114"/>
  <c r="AU44" i="114"/>
  <c r="AT44" i="114"/>
  <c r="AS44" i="114"/>
  <c r="AR44" i="114"/>
  <c r="AQ44" i="114"/>
  <c r="AP44" i="114"/>
  <c r="AO44" i="114"/>
  <c r="AN44" i="114"/>
  <c r="AM44" i="114"/>
  <c r="AL44" i="114"/>
  <c r="AK44" i="114"/>
  <c r="AJ44" i="114"/>
  <c r="AI44" i="114"/>
  <c r="AH44" i="114"/>
  <c r="AG44" i="114"/>
  <c r="AF44" i="114"/>
  <c r="AE44" i="114"/>
  <c r="AD44" i="114"/>
  <c r="AC44" i="114"/>
  <c r="AB44" i="114"/>
  <c r="AA44" i="114"/>
  <c r="Z44" i="114"/>
  <c r="Y44" i="114"/>
  <c r="X44" i="114"/>
  <c r="W44" i="114"/>
  <c r="V44" i="114"/>
  <c r="U44" i="114"/>
  <c r="T44" i="114"/>
  <c r="AX44" i="114" s="1"/>
  <c r="AZ44" i="114" s="1"/>
  <c r="S44" i="114"/>
  <c r="AW42" i="114"/>
  <c r="AV42" i="114"/>
  <c r="AU42" i="114"/>
  <c r="AT42" i="114"/>
  <c r="AS42" i="114"/>
  <c r="AR42" i="114"/>
  <c r="AQ42" i="114"/>
  <c r="AP42" i="114"/>
  <c r="AO42" i="114"/>
  <c r="AN42" i="114"/>
  <c r="AM42" i="114"/>
  <c r="AL42" i="114"/>
  <c r="AK42" i="114"/>
  <c r="AJ42" i="114"/>
  <c r="AI42" i="114"/>
  <c r="AH42" i="114"/>
  <c r="AG42" i="114"/>
  <c r="AF42" i="114"/>
  <c r="AE42" i="114"/>
  <c r="AD42" i="114"/>
  <c r="AC42" i="114"/>
  <c r="AB42" i="114"/>
  <c r="AA42" i="114"/>
  <c r="Z42" i="114"/>
  <c r="Y42" i="114"/>
  <c r="X42" i="114"/>
  <c r="W42" i="114"/>
  <c r="V42" i="114"/>
  <c r="AX42" i="114" s="1"/>
  <c r="AZ42" i="114" s="1"/>
  <c r="U42" i="114"/>
  <c r="T42" i="114"/>
  <c r="S42" i="114"/>
  <c r="F42" i="114"/>
  <c r="AW41" i="114"/>
  <c r="AV41" i="114"/>
  <c r="AU41" i="114"/>
  <c r="AT41" i="114"/>
  <c r="AS41" i="114"/>
  <c r="AR41" i="114"/>
  <c r="AQ41" i="114"/>
  <c r="AP41" i="114"/>
  <c r="AO41" i="114"/>
  <c r="AN41" i="114"/>
  <c r="AM41" i="114"/>
  <c r="AL41" i="114"/>
  <c r="AK41" i="114"/>
  <c r="AJ41" i="114"/>
  <c r="AI41" i="114"/>
  <c r="AH41" i="114"/>
  <c r="AG41" i="114"/>
  <c r="AF41" i="114"/>
  <c r="AE41" i="114"/>
  <c r="AD41" i="114"/>
  <c r="AC41" i="114"/>
  <c r="AB41" i="114"/>
  <c r="AA41" i="114"/>
  <c r="Z41" i="114"/>
  <c r="Y41" i="114"/>
  <c r="X41" i="114"/>
  <c r="W41" i="114"/>
  <c r="V41" i="114"/>
  <c r="U41" i="114"/>
  <c r="T41" i="114"/>
  <c r="AX41" i="114" s="1"/>
  <c r="AZ41" i="114" s="1"/>
  <c r="S41" i="114"/>
  <c r="AW39" i="114"/>
  <c r="AV39" i="114"/>
  <c r="AU39" i="114"/>
  <c r="AT39" i="114"/>
  <c r="AS39" i="114"/>
  <c r="AR39" i="114"/>
  <c r="AQ39" i="114"/>
  <c r="AP39" i="114"/>
  <c r="AO39" i="114"/>
  <c r="AN39" i="114"/>
  <c r="AM39" i="114"/>
  <c r="AL39" i="114"/>
  <c r="AK39" i="114"/>
  <c r="AJ39" i="114"/>
  <c r="AI39" i="114"/>
  <c r="AH39" i="114"/>
  <c r="AG39" i="114"/>
  <c r="AF39" i="114"/>
  <c r="AE39" i="114"/>
  <c r="AD39" i="114"/>
  <c r="AC39" i="114"/>
  <c r="AB39" i="114"/>
  <c r="AA39" i="114"/>
  <c r="Z39" i="114"/>
  <c r="Y39" i="114"/>
  <c r="X39" i="114"/>
  <c r="W39" i="114"/>
  <c r="V39" i="114"/>
  <c r="AX39" i="114" s="1"/>
  <c r="AZ39" i="114" s="1"/>
  <c r="U39" i="114"/>
  <c r="T39" i="114"/>
  <c r="S39" i="114"/>
  <c r="F39" i="114"/>
  <c r="AW38" i="114"/>
  <c r="AV38" i="114"/>
  <c r="AU38" i="114"/>
  <c r="AT38" i="114"/>
  <c r="AS38" i="114"/>
  <c r="AR38" i="114"/>
  <c r="AQ38" i="114"/>
  <c r="AP38" i="114"/>
  <c r="AO38" i="114"/>
  <c r="AN38" i="114"/>
  <c r="AM38" i="114"/>
  <c r="AL38" i="114"/>
  <c r="AK38" i="114"/>
  <c r="AJ38" i="114"/>
  <c r="AI38" i="114"/>
  <c r="AH38" i="114"/>
  <c r="AG38" i="114"/>
  <c r="AF38" i="114"/>
  <c r="AE38" i="114"/>
  <c r="AD38" i="114"/>
  <c r="AC38" i="114"/>
  <c r="AB38" i="114"/>
  <c r="AA38" i="114"/>
  <c r="Z38" i="114"/>
  <c r="Y38" i="114"/>
  <c r="X38" i="114"/>
  <c r="W38" i="114"/>
  <c r="V38" i="114"/>
  <c r="U38" i="114"/>
  <c r="T38" i="114"/>
  <c r="AX38" i="114" s="1"/>
  <c r="AZ38" i="114" s="1"/>
  <c r="S38" i="114"/>
  <c r="AW36" i="114"/>
  <c r="AV36" i="114"/>
  <c r="AU36" i="114"/>
  <c r="AT36" i="114"/>
  <c r="AS36" i="114"/>
  <c r="AR36" i="114"/>
  <c r="AQ36" i="114"/>
  <c r="AP36" i="114"/>
  <c r="AO36" i="114"/>
  <c r="AN36" i="114"/>
  <c r="AM36" i="114"/>
  <c r="AL36" i="114"/>
  <c r="AK36" i="114"/>
  <c r="AJ36" i="114"/>
  <c r="AI36" i="114"/>
  <c r="AH36" i="114"/>
  <c r="AG36" i="114"/>
  <c r="AF36" i="114"/>
  <c r="AE36" i="114"/>
  <c r="AD36" i="114"/>
  <c r="AC36" i="114"/>
  <c r="AB36" i="114"/>
  <c r="AA36" i="114"/>
  <c r="Z36" i="114"/>
  <c r="Y36" i="114"/>
  <c r="X36" i="114"/>
  <c r="W36" i="114"/>
  <c r="V36" i="114"/>
  <c r="AX36" i="114" s="1"/>
  <c r="AZ36" i="114" s="1"/>
  <c r="U36" i="114"/>
  <c r="T36" i="114"/>
  <c r="S36" i="114"/>
  <c r="F36" i="114"/>
  <c r="AW35" i="114"/>
  <c r="AV35" i="114"/>
  <c r="AU35" i="114"/>
  <c r="AT35" i="114"/>
  <c r="AS35" i="114"/>
  <c r="AR35" i="114"/>
  <c r="AQ35" i="114"/>
  <c r="AP35" i="114"/>
  <c r="AO35" i="114"/>
  <c r="AN35" i="114"/>
  <c r="AM35" i="114"/>
  <c r="AL35" i="114"/>
  <c r="AK35" i="114"/>
  <c r="AJ35" i="114"/>
  <c r="AI35" i="114"/>
  <c r="AH35" i="114"/>
  <c r="AG35" i="114"/>
  <c r="AF35" i="114"/>
  <c r="AE35" i="114"/>
  <c r="AD35" i="114"/>
  <c r="AC35" i="114"/>
  <c r="AB35" i="114"/>
  <c r="AA35" i="114"/>
  <c r="Z35" i="114"/>
  <c r="Y35" i="114"/>
  <c r="X35" i="114"/>
  <c r="W35" i="114"/>
  <c r="V35" i="114"/>
  <c r="U35" i="114"/>
  <c r="T35" i="114"/>
  <c r="S35" i="114"/>
  <c r="AW33" i="114"/>
  <c r="AV33" i="114"/>
  <c r="AU33" i="114"/>
  <c r="AT33" i="114"/>
  <c r="AS33" i="114"/>
  <c r="AR33" i="114"/>
  <c r="AQ33" i="114"/>
  <c r="AP33" i="114"/>
  <c r="AO33" i="114"/>
  <c r="AN33" i="114"/>
  <c r="AM33" i="114"/>
  <c r="AL33" i="114"/>
  <c r="AK33" i="114"/>
  <c r="AJ33" i="114"/>
  <c r="AI33" i="114"/>
  <c r="AH33" i="114"/>
  <c r="AG33" i="114"/>
  <c r="AF33" i="114"/>
  <c r="AE33" i="114"/>
  <c r="AD33" i="114"/>
  <c r="AC33" i="114"/>
  <c r="AB33" i="114"/>
  <c r="AA33" i="114"/>
  <c r="Z33" i="114"/>
  <c r="Y33" i="114"/>
  <c r="X33" i="114"/>
  <c r="W33" i="114"/>
  <c r="V33" i="114"/>
  <c r="AX33" i="114" s="1"/>
  <c r="AZ33" i="114" s="1"/>
  <c r="U33" i="114"/>
  <c r="T33" i="114"/>
  <c r="S33" i="114"/>
  <c r="F33" i="114"/>
  <c r="AW32" i="114"/>
  <c r="AV32" i="114"/>
  <c r="AU32" i="114"/>
  <c r="AT32" i="114"/>
  <c r="AS32" i="114"/>
  <c r="AR32" i="114"/>
  <c r="AQ32" i="114"/>
  <c r="AP32" i="114"/>
  <c r="AO32" i="114"/>
  <c r="AN32" i="114"/>
  <c r="AM32" i="114"/>
  <c r="AL32" i="114"/>
  <c r="AK32" i="114"/>
  <c r="AJ32" i="114"/>
  <c r="AI32" i="114"/>
  <c r="AH32" i="114"/>
  <c r="AG32" i="114"/>
  <c r="AF32" i="114"/>
  <c r="AE32" i="114"/>
  <c r="AD32" i="114"/>
  <c r="AC32" i="114"/>
  <c r="AB32" i="114"/>
  <c r="AA32" i="114"/>
  <c r="Z32" i="114"/>
  <c r="Y32" i="114"/>
  <c r="X32" i="114"/>
  <c r="W32" i="114"/>
  <c r="V32" i="114"/>
  <c r="U32" i="114"/>
  <c r="T32" i="114"/>
  <c r="S32" i="114"/>
  <c r="AW30" i="114"/>
  <c r="AV30" i="114"/>
  <c r="AU30" i="114"/>
  <c r="AT30" i="114"/>
  <c r="AS30" i="114"/>
  <c r="AR30" i="114"/>
  <c r="AQ30" i="114"/>
  <c r="AP30" i="114"/>
  <c r="AO30" i="114"/>
  <c r="AN30" i="114"/>
  <c r="AM30" i="114"/>
  <c r="AL30" i="114"/>
  <c r="AK30" i="114"/>
  <c r="AJ30" i="114"/>
  <c r="AI30" i="114"/>
  <c r="AH30" i="114"/>
  <c r="AG30" i="114"/>
  <c r="AF30" i="114"/>
  <c r="AE30" i="114"/>
  <c r="AD30" i="114"/>
  <c r="AC30" i="114"/>
  <c r="AB30" i="114"/>
  <c r="AA30" i="114"/>
  <c r="Z30" i="114"/>
  <c r="Y30" i="114"/>
  <c r="X30" i="114"/>
  <c r="W30" i="114"/>
  <c r="V30" i="114"/>
  <c r="AX30" i="114" s="1"/>
  <c r="AZ30" i="114" s="1"/>
  <c r="U30" i="114"/>
  <c r="T30" i="114"/>
  <c r="S30" i="114"/>
  <c r="F30" i="114"/>
  <c r="AW29" i="114"/>
  <c r="AV29" i="114"/>
  <c r="AU29" i="114"/>
  <c r="AT29" i="114"/>
  <c r="AS29" i="114"/>
  <c r="AR29" i="114"/>
  <c r="AQ29" i="114"/>
  <c r="AP29" i="114"/>
  <c r="AO29" i="114"/>
  <c r="AN29" i="114"/>
  <c r="AM29" i="114"/>
  <c r="AL29" i="114"/>
  <c r="AK29" i="114"/>
  <c r="AJ29" i="114"/>
  <c r="AI29" i="114"/>
  <c r="AH29" i="114"/>
  <c r="AG29" i="114"/>
  <c r="AF29" i="114"/>
  <c r="AE29" i="114"/>
  <c r="AD29" i="114"/>
  <c r="AC29" i="114"/>
  <c r="AB29" i="114"/>
  <c r="AA29" i="114"/>
  <c r="Z29" i="114"/>
  <c r="Y29" i="114"/>
  <c r="X29" i="114"/>
  <c r="W29" i="114"/>
  <c r="V29" i="114"/>
  <c r="U29" i="114"/>
  <c r="T29" i="114"/>
  <c r="S29" i="114"/>
  <c r="AW27" i="114"/>
  <c r="AV27" i="114"/>
  <c r="AU27" i="114"/>
  <c r="AT27" i="114"/>
  <c r="AS27" i="114"/>
  <c r="AR27" i="114"/>
  <c r="AQ27" i="114"/>
  <c r="AP27" i="114"/>
  <c r="AO27" i="114"/>
  <c r="AN27" i="114"/>
  <c r="AM27" i="114"/>
  <c r="AL27" i="114"/>
  <c r="AK27" i="114"/>
  <c r="AJ27" i="114"/>
  <c r="AI27" i="114"/>
  <c r="AH27" i="114"/>
  <c r="AG27" i="114"/>
  <c r="AF27" i="114"/>
  <c r="AE27" i="114"/>
  <c r="AD27" i="114"/>
  <c r="AC27" i="114"/>
  <c r="AB27" i="114"/>
  <c r="AA27" i="114"/>
  <c r="Z27" i="114"/>
  <c r="Y27" i="114"/>
  <c r="X27" i="114"/>
  <c r="W27" i="114"/>
  <c r="V27" i="114"/>
  <c r="AX27" i="114" s="1"/>
  <c r="AZ27" i="114" s="1"/>
  <c r="U27" i="114"/>
  <c r="T27" i="114"/>
  <c r="S27" i="114"/>
  <c r="F27" i="114"/>
  <c r="AW26" i="114"/>
  <c r="AV26" i="114"/>
  <c r="AU26" i="114"/>
  <c r="AT26" i="114"/>
  <c r="AS26" i="114"/>
  <c r="AR26" i="114"/>
  <c r="AQ26" i="114"/>
  <c r="AP26" i="114"/>
  <c r="AO26" i="114"/>
  <c r="AN26" i="114"/>
  <c r="AM26" i="114"/>
  <c r="AL26" i="114"/>
  <c r="AK26" i="114"/>
  <c r="AJ26" i="114"/>
  <c r="AI26" i="114"/>
  <c r="AH26" i="114"/>
  <c r="AG26" i="114"/>
  <c r="AF26" i="114"/>
  <c r="AE26" i="114"/>
  <c r="AD26" i="114"/>
  <c r="AC26" i="114"/>
  <c r="AB26" i="114"/>
  <c r="AA26" i="114"/>
  <c r="Z26" i="114"/>
  <c r="Y26" i="114"/>
  <c r="X26" i="114"/>
  <c r="W26" i="114"/>
  <c r="V26" i="114"/>
  <c r="U26" i="114"/>
  <c r="T26" i="114"/>
  <c r="S26" i="114"/>
  <c r="B25" i="114"/>
  <c r="B28" i="114" s="1"/>
  <c r="B31" i="114" s="1"/>
  <c r="B34" i="114" s="1"/>
  <c r="B37" i="114" s="1"/>
  <c r="B40" i="114" s="1"/>
  <c r="B43" i="114" s="1"/>
  <c r="B46" i="114" s="1"/>
  <c r="B49" i="114" s="1"/>
  <c r="B52" i="114" s="1"/>
  <c r="B55" i="114" s="1"/>
  <c r="B58" i="114" s="1"/>
  <c r="AW24" i="114"/>
  <c r="AV24" i="114"/>
  <c r="AU24" i="114"/>
  <c r="AT24" i="114"/>
  <c r="AS24" i="114"/>
  <c r="AR24" i="114"/>
  <c r="AQ24" i="114"/>
  <c r="AP24" i="114"/>
  <c r="AO24" i="114"/>
  <c r="AN24" i="114"/>
  <c r="AM24" i="114"/>
  <c r="AL24" i="114"/>
  <c r="AK24" i="114"/>
  <c r="AJ24" i="114"/>
  <c r="AI24" i="114"/>
  <c r="AH24" i="114"/>
  <c r="AG24" i="114"/>
  <c r="AF24" i="114"/>
  <c r="AE24" i="114"/>
  <c r="AD24" i="114"/>
  <c r="AC24" i="114"/>
  <c r="AB24" i="114"/>
  <c r="AA24" i="114"/>
  <c r="Z24" i="114"/>
  <c r="Y24" i="114"/>
  <c r="X24" i="114"/>
  <c r="W24" i="114"/>
  <c r="V24" i="114"/>
  <c r="AX24" i="114" s="1"/>
  <c r="AZ24" i="114" s="1"/>
  <c r="U24" i="114"/>
  <c r="T24" i="114"/>
  <c r="S24" i="114"/>
  <c r="F24" i="114"/>
  <c r="AW23" i="114"/>
  <c r="AV23" i="114"/>
  <c r="AU23" i="114"/>
  <c r="AT23" i="114"/>
  <c r="AS23" i="114"/>
  <c r="AR23" i="114"/>
  <c r="AQ23" i="114"/>
  <c r="AP23" i="114"/>
  <c r="AO23" i="114"/>
  <c r="AN23" i="114"/>
  <c r="AM23" i="114"/>
  <c r="AL23" i="114"/>
  <c r="AK23" i="114"/>
  <c r="AJ23" i="114"/>
  <c r="AI23" i="114"/>
  <c r="AH23" i="114"/>
  <c r="AG23" i="114"/>
  <c r="AF23" i="114"/>
  <c r="AE23" i="114"/>
  <c r="AD23" i="114"/>
  <c r="AC23" i="114"/>
  <c r="AB23" i="114"/>
  <c r="AA23" i="114"/>
  <c r="Z23" i="114"/>
  <c r="Y23" i="114"/>
  <c r="X23" i="114"/>
  <c r="W23" i="114"/>
  <c r="V23" i="114"/>
  <c r="U23" i="114"/>
  <c r="T23" i="114"/>
  <c r="S23" i="114"/>
  <c r="AX23" i="114" s="1"/>
  <c r="AZ23" i="114" s="1"/>
  <c r="AW19" i="114"/>
  <c r="AW20" i="114" s="1"/>
  <c r="AW21" i="114" s="1"/>
  <c r="AV19" i="114"/>
  <c r="AV20" i="114" s="1"/>
  <c r="AV21" i="114" s="1"/>
  <c r="AU19" i="114"/>
  <c r="AU20" i="114" s="1"/>
  <c r="AU21" i="114" s="1"/>
  <c r="AX17" i="114"/>
  <c r="BC14" i="114"/>
  <c r="AC2" i="114"/>
  <c r="AS20" i="114" s="1"/>
  <c r="AS21" i="114" s="1"/>
  <c r="S25" i="113"/>
  <c r="U25" i="113" s="1"/>
  <c r="Q25" i="113"/>
  <c r="K25" i="113"/>
  <c r="S24" i="113"/>
  <c r="U24" i="113" s="1"/>
  <c r="Q24" i="113"/>
  <c r="K24" i="113"/>
  <c r="S23" i="113"/>
  <c r="U23" i="113" s="1"/>
  <c r="Q23" i="113"/>
  <c r="K23" i="113"/>
  <c r="S22" i="113"/>
  <c r="U22" i="113" s="1"/>
  <c r="Q22" i="113"/>
  <c r="K22" i="113"/>
  <c r="S21" i="113"/>
  <c r="U21" i="113" s="1"/>
  <c r="Q21" i="113"/>
  <c r="K21" i="113"/>
  <c r="S20" i="113"/>
  <c r="U20" i="113" s="1"/>
  <c r="Q20" i="113"/>
  <c r="K20" i="113"/>
  <c r="S19" i="113"/>
  <c r="U19" i="113" s="1"/>
  <c r="Q19" i="113"/>
  <c r="K19" i="113"/>
  <c r="S18" i="113"/>
  <c r="U18" i="113" s="1"/>
  <c r="Q18" i="113"/>
  <c r="K18" i="113"/>
  <c r="S17" i="113"/>
  <c r="U17" i="113" s="1"/>
  <c r="Q17" i="113"/>
  <c r="K17" i="113"/>
  <c r="S16" i="113"/>
  <c r="U16" i="113" s="1"/>
  <c r="Q16" i="113"/>
  <c r="K16" i="113"/>
  <c r="S15" i="113"/>
  <c r="U15" i="113" s="1"/>
  <c r="Q15" i="113"/>
  <c r="K15" i="113"/>
  <c r="S14" i="113"/>
  <c r="U14" i="113" s="1"/>
  <c r="Q14" i="113"/>
  <c r="K14" i="113"/>
  <c r="S13" i="113"/>
  <c r="U13" i="113" s="1"/>
  <c r="Q13" i="113"/>
  <c r="K13" i="113"/>
  <c r="S12" i="113"/>
  <c r="U12" i="113" s="1"/>
  <c r="Q12" i="113"/>
  <c r="K12" i="113"/>
  <c r="S11" i="113"/>
  <c r="U11" i="113" s="1"/>
  <c r="Q11" i="113"/>
  <c r="K11" i="113"/>
  <c r="S10" i="113"/>
  <c r="U10" i="113" s="1"/>
  <c r="Q10" i="113"/>
  <c r="K10" i="113"/>
  <c r="S9" i="113"/>
  <c r="U9" i="113" s="1"/>
  <c r="Q9" i="113"/>
  <c r="K9" i="113"/>
  <c r="S8" i="113"/>
  <c r="U8" i="113" s="1"/>
  <c r="Q8" i="113"/>
  <c r="K8" i="113"/>
  <c r="S7" i="113"/>
  <c r="U7" i="113" s="1"/>
  <c r="Q7" i="113"/>
  <c r="K7" i="113"/>
  <c r="S6" i="113"/>
  <c r="U6" i="113" s="1"/>
  <c r="Q6" i="113"/>
  <c r="K6" i="113"/>
  <c r="AW72" i="112"/>
  <c r="AV72" i="112"/>
  <c r="AU72" i="112"/>
  <c r="AT72" i="112"/>
  <c r="AS72" i="112"/>
  <c r="AR72" i="112"/>
  <c r="AQ72" i="112"/>
  <c r="AP72" i="112"/>
  <c r="AO72" i="112"/>
  <c r="AN72" i="112"/>
  <c r="AM72" i="112"/>
  <c r="AL72" i="112"/>
  <c r="AK72" i="112"/>
  <c r="AJ72" i="112"/>
  <c r="AI72" i="112"/>
  <c r="AH72" i="112"/>
  <c r="AG72" i="112"/>
  <c r="AF72" i="112"/>
  <c r="AE72" i="112"/>
  <c r="AD72" i="112"/>
  <c r="AC72" i="112"/>
  <c r="AB72" i="112"/>
  <c r="AA72" i="112"/>
  <c r="Z72" i="112"/>
  <c r="Y72" i="112"/>
  <c r="X72" i="112"/>
  <c r="W72" i="112"/>
  <c r="V72" i="112"/>
  <c r="U72" i="112"/>
  <c r="T72" i="112"/>
  <c r="S72" i="112"/>
  <c r="AW67" i="112"/>
  <c r="AV67" i="112"/>
  <c r="AU67" i="112"/>
  <c r="AT67" i="112"/>
  <c r="AS67" i="112"/>
  <c r="AR67" i="112"/>
  <c r="AQ67" i="112"/>
  <c r="AP67" i="112"/>
  <c r="AO67" i="112"/>
  <c r="AN67" i="112"/>
  <c r="AM67" i="112"/>
  <c r="AL67" i="112"/>
  <c r="AK67" i="112"/>
  <c r="AJ67" i="112"/>
  <c r="AI67" i="112"/>
  <c r="AH67" i="112"/>
  <c r="AG67" i="112"/>
  <c r="AF67" i="112"/>
  <c r="AE67" i="112"/>
  <c r="AD67" i="112"/>
  <c r="AC67" i="112"/>
  <c r="AB67" i="112"/>
  <c r="AA67" i="112"/>
  <c r="Z67" i="112"/>
  <c r="Y67" i="112"/>
  <c r="X67" i="112"/>
  <c r="W67" i="112"/>
  <c r="V67" i="112"/>
  <c r="U67" i="112"/>
  <c r="T67" i="112"/>
  <c r="S67" i="112"/>
  <c r="AW60" i="112"/>
  <c r="AV60" i="112"/>
  <c r="AU60" i="112"/>
  <c r="AT60" i="112"/>
  <c r="AS60" i="112"/>
  <c r="AR60" i="112"/>
  <c r="AQ60" i="112"/>
  <c r="AP60" i="112"/>
  <c r="AO60" i="112"/>
  <c r="AN60" i="112"/>
  <c r="AM60" i="112"/>
  <c r="AL60" i="112"/>
  <c r="AK60" i="112"/>
  <c r="AJ60" i="112"/>
  <c r="AI60" i="112"/>
  <c r="AH60" i="112"/>
  <c r="AG60" i="112"/>
  <c r="AF60" i="112"/>
  <c r="AE60" i="112"/>
  <c r="AD60" i="112"/>
  <c r="AC60" i="112"/>
  <c r="AB60" i="112"/>
  <c r="AA60" i="112"/>
  <c r="Z60" i="112"/>
  <c r="Y60" i="112"/>
  <c r="X60" i="112"/>
  <c r="W60" i="112"/>
  <c r="V60" i="112"/>
  <c r="AX60" i="112" s="1"/>
  <c r="AZ60" i="112" s="1"/>
  <c r="U60" i="112"/>
  <c r="T60" i="112"/>
  <c r="S60" i="112"/>
  <c r="F60" i="112"/>
  <c r="AW59" i="112"/>
  <c r="AV59" i="112"/>
  <c r="AU59" i="112"/>
  <c r="AT59" i="112"/>
  <c r="AS59" i="112"/>
  <c r="AR59" i="112"/>
  <c r="AQ59" i="112"/>
  <c r="AP59" i="112"/>
  <c r="AO59" i="112"/>
  <c r="AN59" i="112"/>
  <c r="AM59" i="112"/>
  <c r="AL59" i="112"/>
  <c r="AK59" i="112"/>
  <c r="AJ59" i="112"/>
  <c r="AI59" i="112"/>
  <c r="AH59" i="112"/>
  <c r="AG59" i="112"/>
  <c r="AF59" i="112"/>
  <c r="AE59" i="112"/>
  <c r="AD59" i="112"/>
  <c r="AC59" i="112"/>
  <c r="AB59" i="112"/>
  <c r="AA59" i="112"/>
  <c r="Z59" i="112"/>
  <c r="Y59" i="112"/>
  <c r="X59" i="112"/>
  <c r="W59" i="112"/>
  <c r="V59" i="112"/>
  <c r="U59" i="112"/>
  <c r="T59" i="112"/>
  <c r="S59" i="112"/>
  <c r="AW57" i="112"/>
  <c r="AV57" i="112"/>
  <c r="AU57" i="112"/>
  <c r="AT57" i="112"/>
  <c r="AS57" i="112"/>
  <c r="AR57" i="112"/>
  <c r="AQ57" i="112"/>
  <c r="AP57" i="112"/>
  <c r="AO57" i="112"/>
  <c r="AN57" i="112"/>
  <c r="AM57" i="112"/>
  <c r="AL57" i="112"/>
  <c r="AK57" i="112"/>
  <c r="AJ57" i="112"/>
  <c r="AI57" i="112"/>
  <c r="AH57" i="112"/>
  <c r="AG57" i="112"/>
  <c r="AF57" i="112"/>
  <c r="AE57" i="112"/>
  <c r="AD57" i="112"/>
  <c r="AC57" i="112"/>
  <c r="AB57" i="112"/>
  <c r="AA57" i="112"/>
  <c r="Z57" i="112"/>
  <c r="Y57" i="112"/>
  <c r="X57" i="112"/>
  <c r="W57" i="112"/>
  <c r="V57" i="112"/>
  <c r="AX57" i="112" s="1"/>
  <c r="AZ57" i="112" s="1"/>
  <c r="U57" i="112"/>
  <c r="T57" i="112"/>
  <c r="S57" i="112"/>
  <c r="F57" i="112"/>
  <c r="AW56" i="112"/>
  <c r="AV56" i="112"/>
  <c r="AU56" i="112"/>
  <c r="AT56" i="112"/>
  <c r="AS56" i="112"/>
  <c r="AR56" i="112"/>
  <c r="AQ56" i="112"/>
  <c r="AP56" i="112"/>
  <c r="AO56" i="112"/>
  <c r="AN56" i="112"/>
  <c r="AM56" i="112"/>
  <c r="AL56" i="112"/>
  <c r="AK56" i="112"/>
  <c r="AJ56" i="112"/>
  <c r="AI56" i="112"/>
  <c r="AH56" i="112"/>
  <c r="AG56" i="112"/>
  <c r="AF56" i="112"/>
  <c r="AE56" i="112"/>
  <c r="AD56" i="112"/>
  <c r="AC56" i="112"/>
  <c r="AB56" i="112"/>
  <c r="AA56" i="112"/>
  <c r="Z56" i="112"/>
  <c r="Y56" i="112"/>
  <c r="X56" i="112"/>
  <c r="W56" i="112"/>
  <c r="V56" i="112"/>
  <c r="U56" i="112"/>
  <c r="T56" i="112"/>
  <c r="AX56" i="112" s="1"/>
  <c r="AZ56" i="112" s="1"/>
  <c r="S56" i="112"/>
  <c r="AW54" i="112"/>
  <c r="AV54" i="112"/>
  <c r="AU54" i="112"/>
  <c r="AT54" i="112"/>
  <c r="AS54" i="112"/>
  <c r="AR54" i="112"/>
  <c r="AQ54" i="112"/>
  <c r="AP54" i="112"/>
  <c r="AO54" i="112"/>
  <c r="AN54" i="112"/>
  <c r="AM54" i="112"/>
  <c r="AL54" i="112"/>
  <c r="AK54" i="112"/>
  <c r="AJ54" i="112"/>
  <c r="AI54" i="112"/>
  <c r="AH54" i="112"/>
  <c r="AG54" i="112"/>
  <c r="AF54" i="112"/>
  <c r="AE54" i="112"/>
  <c r="AD54" i="112"/>
  <c r="AC54" i="112"/>
  <c r="AB54" i="112"/>
  <c r="AA54" i="112"/>
  <c r="Z54" i="112"/>
  <c r="Y54" i="112"/>
  <c r="X54" i="112"/>
  <c r="W54" i="112"/>
  <c r="V54" i="112"/>
  <c r="AX54" i="112" s="1"/>
  <c r="AZ54" i="112" s="1"/>
  <c r="U54" i="112"/>
  <c r="T54" i="112"/>
  <c r="S54" i="112"/>
  <c r="F54" i="112"/>
  <c r="AW53" i="112"/>
  <c r="AV53" i="112"/>
  <c r="AU53" i="112"/>
  <c r="AT53" i="112"/>
  <c r="AS53" i="112"/>
  <c r="AR53" i="112"/>
  <c r="AQ53" i="112"/>
  <c r="AP53" i="112"/>
  <c r="AO53" i="112"/>
  <c r="AN53" i="112"/>
  <c r="AM53" i="112"/>
  <c r="AL53" i="112"/>
  <c r="AK53" i="112"/>
  <c r="AJ53" i="112"/>
  <c r="AI53" i="112"/>
  <c r="AH53" i="112"/>
  <c r="AG53" i="112"/>
  <c r="AF53" i="112"/>
  <c r="AE53" i="112"/>
  <c r="AD53" i="112"/>
  <c r="AC53" i="112"/>
  <c r="AB53" i="112"/>
  <c r="AA53" i="112"/>
  <c r="Z53" i="112"/>
  <c r="Y53" i="112"/>
  <c r="X53" i="112"/>
  <c r="W53" i="112"/>
  <c r="V53" i="112"/>
  <c r="U53" i="112"/>
  <c r="T53" i="112"/>
  <c r="S53" i="112"/>
  <c r="AW51" i="112"/>
  <c r="AV51" i="112"/>
  <c r="AU51" i="112"/>
  <c r="AT51" i="112"/>
  <c r="AS51" i="112"/>
  <c r="AR51" i="112"/>
  <c r="AQ51" i="112"/>
  <c r="AP51" i="112"/>
  <c r="AO51" i="112"/>
  <c r="AN51" i="112"/>
  <c r="AM51" i="112"/>
  <c r="AL51" i="112"/>
  <c r="AK51" i="112"/>
  <c r="AJ51" i="112"/>
  <c r="AI51" i="112"/>
  <c r="AH51" i="112"/>
  <c r="AG51" i="112"/>
  <c r="AF51" i="112"/>
  <c r="AE51" i="112"/>
  <c r="AD51" i="112"/>
  <c r="AC51" i="112"/>
  <c r="AB51" i="112"/>
  <c r="AA51" i="112"/>
  <c r="Z51" i="112"/>
  <c r="Y51" i="112"/>
  <c r="X51" i="112"/>
  <c r="W51" i="112"/>
  <c r="V51" i="112"/>
  <c r="AX51" i="112" s="1"/>
  <c r="AZ51" i="112" s="1"/>
  <c r="U51" i="112"/>
  <c r="T51" i="112"/>
  <c r="S51" i="112"/>
  <c r="F51" i="112"/>
  <c r="AW50" i="112"/>
  <c r="AV50" i="112"/>
  <c r="AU50" i="112"/>
  <c r="AT50" i="112"/>
  <c r="AS50" i="112"/>
  <c r="AR50" i="112"/>
  <c r="AQ50" i="112"/>
  <c r="AP50" i="112"/>
  <c r="AO50" i="112"/>
  <c r="AN50" i="112"/>
  <c r="AM50" i="112"/>
  <c r="AL50" i="112"/>
  <c r="AK50" i="112"/>
  <c r="AJ50" i="112"/>
  <c r="AI50" i="112"/>
  <c r="AH50" i="112"/>
  <c r="AG50" i="112"/>
  <c r="AF50" i="112"/>
  <c r="AE50" i="112"/>
  <c r="AD50" i="112"/>
  <c r="AC50" i="112"/>
  <c r="AB50" i="112"/>
  <c r="AA50" i="112"/>
  <c r="Z50" i="112"/>
  <c r="Y50" i="112"/>
  <c r="X50" i="112"/>
  <c r="W50" i="112"/>
  <c r="V50" i="112"/>
  <c r="U50" i="112"/>
  <c r="T50" i="112"/>
  <c r="S50" i="112"/>
  <c r="AW48" i="112"/>
  <c r="AV48" i="112"/>
  <c r="AU48" i="112"/>
  <c r="AT48" i="112"/>
  <c r="AP48" i="112"/>
  <c r="AM48" i="112"/>
  <c r="AL48" i="112"/>
  <c r="AI48" i="112"/>
  <c r="AH48" i="112"/>
  <c r="AF48" i="112"/>
  <c r="AD48" i="112"/>
  <c r="AB48" i="112"/>
  <c r="Z48" i="112"/>
  <c r="Y48" i="112"/>
  <c r="V48" i="112"/>
  <c r="U48" i="112"/>
  <c r="F48" i="112"/>
  <c r="AW47" i="112"/>
  <c r="AV47" i="112"/>
  <c r="AU47" i="112"/>
  <c r="AT47" i="112"/>
  <c r="AS47" i="112"/>
  <c r="AR47" i="112"/>
  <c r="AQ47" i="112"/>
  <c r="AP47" i="112"/>
  <c r="AO47" i="112"/>
  <c r="AN47" i="112"/>
  <c r="AM47" i="112"/>
  <c r="AL47" i="112"/>
  <c r="AK47" i="112"/>
  <c r="AJ47" i="112"/>
  <c r="AI47" i="112"/>
  <c r="AH47" i="112"/>
  <c r="AG47" i="112"/>
  <c r="AF47" i="112"/>
  <c r="AE47" i="112"/>
  <c r="AD47" i="112"/>
  <c r="AC47" i="112"/>
  <c r="AB47" i="112"/>
  <c r="AA47" i="112"/>
  <c r="Z47" i="112"/>
  <c r="Y47" i="112"/>
  <c r="X47" i="112"/>
  <c r="W47" i="112"/>
  <c r="V47" i="112"/>
  <c r="U47" i="112"/>
  <c r="T47" i="112"/>
  <c r="S47" i="112"/>
  <c r="AX47" i="112" s="1"/>
  <c r="AZ47" i="112" s="1"/>
  <c r="AW45" i="112"/>
  <c r="AV45" i="112"/>
  <c r="AU45" i="112"/>
  <c r="AT45" i="112"/>
  <c r="AS45" i="112"/>
  <c r="AP45" i="112"/>
  <c r="AO45" i="112"/>
  <c r="AL45" i="112"/>
  <c r="AH45" i="112"/>
  <c r="AE45" i="112"/>
  <c r="AD45" i="112"/>
  <c r="AA45" i="112"/>
  <c r="Z45" i="112"/>
  <c r="X45" i="112"/>
  <c r="V45" i="112"/>
  <c r="T45" i="112"/>
  <c r="F45" i="112"/>
  <c r="AW44" i="112"/>
  <c r="AV44" i="112"/>
  <c r="AU44" i="112"/>
  <c r="AT44" i="112"/>
  <c r="AS44" i="112"/>
  <c r="AR44" i="112"/>
  <c r="AQ44" i="112"/>
  <c r="AP44" i="112"/>
  <c r="AO44" i="112"/>
  <c r="AN44" i="112"/>
  <c r="AM44" i="112"/>
  <c r="AL44" i="112"/>
  <c r="AK44" i="112"/>
  <c r="AJ44" i="112"/>
  <c r="AI44" i="112"/>
  <c r="AH44" i="112"/>
  <c r="AG44" i="112"/>
  <c r="AF44" i="112"/>
  <c r="AE44" i="112"/>
  <c r="AD44" i="112"/>
  <c r="AC44" i="112"/>
  <c r="AB44" i="112"/>
  <c r="AA44" i="112"/>
  <c r="Z44" i="112"/>
  <c r="Y44" i="112"/>
  <c r="X44" i="112"/>
  <c r="W44" i="112"/>
  <c r="V44" i="112"/>
  <c r="U44" i="112"/>
  <c r="T44" i="112"/>
  <c r="S44" i="112"/>
  <c r="AW42" i="112"/>
  <c r="AV42" i="112"/>
  <c r="AU42" i="112"/>
  <c r="AT42" i="112"/>
  <c r="AS42" i="112"/>
  <c r="AR42" i="112"/>
  <c r="AQ42" i="112"/>
  <c r="AP42" i="112"/>
  <c r="AO42" i="112"/>
  <c r="AN42" i="112"/>
  <c r="AL42" i="112"/>
  <c r="AK42" i="112"/>
  <c r="AJ42" i="112"/>
  <c r="AI42" i="112"/>
  <c r="AH42" i="112"/>
  <c r="AG42" i="112"/>
  <c r="AE42" i="112"/>
  <c r="AD42" i="112"/>
  <c r="AC42" i="112"/>
  <c r="AB42" i="112"/>
  <c r="AA42" i="112"/>
  <c r="Z42" i="112"/>
  <c r="X42" i="112"/>
  <c r="W42" i="112"/>
  <c r="V42" i="112"/>
  <c r="U42" i="112"/>
  <c r="T42" i="112"/>
  <c r="S42" i="112"/>
  <c r="F42" i="112"/>
  <c r="AW41" i="112"/>
  <c r="AV41" i="112"/>
  <c r="AU41" i="112"/>
  <c r="AT41" i="112"/>
  <c r="AS41" i="112"/>
  <c r="AR41" i="112"/>
  <c r="AQ41" i="112"/>
  <c r="AP41" i="112"/>
  <c r="AO41" i="112"/>
  <c r="AN41" i="112"/>
  <c r="AM41" i="112"/>
  <c r="AL41" i="112"/>
  <c r="AK41" i="112"/>
  <c r="AJ41" i="112"/>
  <c r="AI41" i="112"/>
  <c r="AH41" i="112"/>
  <c r="AG41" i="112"/>
  <c r="AF41" i="112"/>
  <c r="AE41" i="112"/>
  <c r="AD41" i="112"/>
  <c r="AC41" i="112"/>
  <c r="AB41" i="112"/>
  <c r="AA41" i="112"/>
  <c r="Z41" i="112"/>
  <c r="Y41" i="112"/>
  <c r="X41" i="112"/>
  <c r="W41" i="112"/>
  <c r="V41" i="112"/>
  <c r="U41" i="112"/>
  <c r="T41" i="112"/>
  <c r="S41" i="112"/>
  <c r="AX41" i="112" s="1"/>
  <c r="AZ41" i="112" s="1"/>
  <c r="AW39" i="112"/>
  <c r="AV39" i="112"/>
  <c r="AU39" i="112"/>
  <c r="AT39" i="112"/>
  <c r="AR39" i="112"/>
  <c r="AQ39" i="112"/>
  <c r="AP39" i="112"/>
  <c r="AN39" i="112"/>
  <c r="AM39" i="112"/>
  <c r="AL39" i="112"/>
  <c r="AK39" i="112"/>
  <c r="AJ39" i="112"/>
  <c r="AH39" i="112"/>
  <c r="AG39" i="112"/>
  <c r="AF39" i="112"/>
  <c r="AD39" i="112"/>
  <c r="AC39" i="112"/>
  <c r="Z39" i="112"/>
  <c r="Y39" i="112"/>
  <c r="W39" i="112"/>
  <c r="V39" i="112"/>
  <c r="S39" i="112"/>
  <c r="F39" i="112"/>
  <c r="AW38" i="112"/>
  <c r="AV38" i="112"/>
  <c r="AU38" i="112"/>
  <c r="AT38" i="112"/>
  <c r="AS38" i="112"/>
  <c r="AR38" i="112"/>
  <c r="AQ38" i="112"/>
  <c r="AP38" i="112"/>
  <c r="AO38" i="112"/>
  <c r="AN38" i="112"/>
  <c r="AM38" i="112"/>
  <c r="AL38" i="112"/>
  <c r="AK38" i="112"/>
  <c r="AJ38" i="112"/>
  <c r="AI38" i="112"/>
  <c r="AH38" i="112"/>
  <c r="AG38" i="112"/>
  <c r="AF38" i="112"/>
  <c r="AE38" i="112"/>
  <c r="AD38" i="112"/>
  <c r="AC38" i="112"/>
  <c r="AB38" i="112"/>
  <c r="AA38" i="112"/>
  <c r="Z38" i="112"/>
  <c r="Y38" i="112"/>
  <c r="X38" i="112"/>
  <c r="W38" i="112"/>
  <c r="V38" i="112"/>
  <c r="U38" i="112"/>
  <c r="T38" i="112"/>
  <c r="S38" i="112"/>
  <c r="AW36" i="112"/>
  <c r="AV36" i="112"/>
  <c r="AU36" i="112"/>
  <c r="AT36" i="112"/>
  <c r="AS36" i="112"/>
  <c r="AR36" i="112"/>
  <c r="AQ36" i="112"/>
  <c r="AP36" i="112"/>
  <c r="AO36" i="112"/>
  <c r="AN36" i="112"/>
  <c r="AM36" i="112"/>
  <c r="AL36" i="112"/>
  <c r="AK36" i="112"/>
  <c r="AJ36" i="112"/>
  <c r="AI36" i="112"/>
  <c r="AH36" i="112"/>
  <c r="AG36" i="112"/>
  <c r="AF36" i="112"/>
  <c r="AE36" i="112"/>
  <c r="AD36" i="112"/>
  <c r="AC36" i="112"/>
  <c r="AB36" i="112"/>
  <c r="AA36" i="112"/>
  <c r="Z36" i="112"/>
  <c r="Y36" i="112"/>
  <c r="X36" i="112"/>
  <c r="W36" i="112"/>
  <c r="V36" i="112"/>
  <c r="AX36" i="112" s="1"/>
  <c r="AZ36" i="112" s="1"/>
  <c r="U36" i="112"/>
  <c r="T36" i="112"/>
  <c r="S36" i="112"/>
  <c r="F36" i="112"/>
  <c r="AW35" i="112"/>
  <c r="AV35" i="112"/>
  <c r="AU35" i="112"/>
  <c r="AT35" i="112"/>
  <c r="AS35" i="112"/>
  <c r="AR35" i="112"/>
  <c r="AQ35" i="112"/>
  <c r="AP35" i="112"/>
  <c r="AO35" i="112"/>
  <c r="AN35" i="112"/>
  <c r="AM35" i="112"/>
  <c r="AL35" i="112"/>
  <c r="AK35" i="112"/>
  <c r="AJ35" i="112"/>
  <c r="AI35" i="112"/>
  <c r="AH35" i="112"/>
  <c r="AG35" i="112"/>
  <c r="AF35" i="112"/>
  <c r="AE35" i="112"/>
  <c r="AD35" i="112"/>
  <c r="AC35" i="112"/>
  <c r="AB35" i="112"/>
  <c r="AA35" i="112"/>
  <c r="Z35" i="112"/>
  <c r="Y35" i="112"/>
  <c r="X35" i="112"/>
  <c r="W35" i="112"/>
  <c r="V35" i="112"/>
  <c r="U35" i="112"/>
  <c r="T35" i="112"/>
  <c r="S35" i="112"/>
  <c r="AW33" i="112"/>
  <c r="AV33" i="112"/>
  <c r="AU33" i="112"/>
  <c r="AT33" i="112"/>
  <c r="AS33" i="112"/>
  <c r="AR33" i="112"/>
  <c r="AQ33" i="112"/>
  <c r="AP33" i="112"/>
  <c r="AO33" i="112"/>
  <c r="AN33" i="112"/>
  <c r="AM33" i="112"/>
  <c r="AL33" i="112"/>
  <c r="AK33" i="112"/>
  <c r="AJ33" i="112"/>
  <c r="AI33" i="112"/>
  <c r="AH33" i="112"/>
  <c r="AG33" i="112"/>
  <c r="AF33" i="112"/>
  <c r="AE33" i="112"/>
  <c r="AD33" i="112"/>
  <c r="AC33" i="112"/>
  <c r="AB33" i="112"/>
  <c r="AA33" i="112"/>
  <c r="Z33" i="112"/>
  <c r="Y33" i="112"/>
  <c r="X33" i="112"/>
  <c r="W33" i="112"/>
  <c r="V33" i="112"/>
  <c r="AX33" i="112" s="1"/>
  <c r="AZ33" i="112" s="1"/>
  <c r="U33" i="112"/>
  <c r="T33" i="112"/>
  <c r="S33" i="112"/>
  <c r="F33" i="112"/>
  <c r="AV64" i="112" s="1"/>
  <c r="AW32" i="112"/>
  <c r="AV32" i="112"/>
  <c r="AU32" i="112"/>
  <c r="AT32" i="112"/>
  <c r="AS32" i="112"/>
  <c r="AR32" i="112"/>
  <c r="AQ32" i="112"/>
  <c r="AP32" i="112"/>
  <c r="AO32" i="112"/>
  <c r="AN32" i="112"/>
  <c r="AM32" i="112"/>
  <c r="AL32" i="112"/>
  <c r="AK32" i="112"/>
  <c r="AJ32" i="112"/>
  <c r="AI32" i="112"/>
  <c r="AH32" i="112"/>
  <c r="AG32" i="112"/>
  <c r="AF32" i="112"/>
  <c r="AE32" i="112"/>
  <c r="AD32" i="112"/>
  <c r="AC32" i="112"/>
  <c r="AB32" i="112"/>
  <c r="AA32" i="112"/>
  <c r="Z32" i="112"/>
  <c r="Y32" i="112"/>
  <c r="X32" i="112"/>
  <c r="W32" i="112"/>
  <c r="V32" i="112"/>
  <c r="U32" i="112"/>
  <c r="T32" i="112"/>
  <c r="S32" i="112"/>
  <c r="AW30" i="112"/>
  <c r="AV30" i="112"/>
  <c r="AU30" i="112"/>
  <c r="AT30" i="112"/>
  <c r="AS30" i="112"/>
  <c r="AR30" i="112"/>
  <c r="AQ30" i="112"/>
  <c r="AP30" i="112"/>
  <c r="AO30" i="112"/>
  <c r="AL30" i="112"/>
  <c r="AK30" i="112"/>
  <c r="AJ30" i="112"/>
  <c r="AI30" i="112"/>
  <c r="AH30" i="112"/>
  <c r="AE30" i="112"/>
  <c r="AD30" i="112"/>
  <c r="AC30" i="112"/>
  <c r="AB30" i="112"/>
  <c r="AA30" i="112"/>
  <c r="Z30" i="112"/>
  <c r="X30" i="112"/>
  <c r="W30" i="112"/>
  <c r="V30" i="112"/>
  <c r="U30" i="112"/>
  <c r="T30" i="112"/>
  <c r="F30" i="112"/>
  <c r="AW29" i="112"/>
  <c r="AV29" i="112"/>
  <c r="AU29" i="112"/>
  <c r="AT29" i="112"/>
  <c r="AS29" i="112"/>
  <c r="AR29" i="112"/>
  <c r="AQ29" i="112"/>
  <c r="AP29" i="112"/>
  <c r="AO29" i="112"/>
  <c r="AN29" i="112"/>
  <c r="AM29" i="112"/>
  <c r="AL29" i="112"/>
  <c r="AK29" i="112"/>
  <c r="AJ29" i="112"/>
  <c r="AI29" i="112"/>
  <c r="AH29" i="112"/>
  <c r="AG29" i="112"/>
  <c r="AF29" i="112"/>
  <c r="AE29" i="112"/>
  <c r="AD29" i="112"/>
  <c r="AC29" i="112"/>
  <c r="AB29" i="112"/>
  <c r="AA29" i="112"/>
  <c r="Z29" i="112"/>
  <c r="Y29" i="112"/>
  <c r="X29" i="112"/>
  <c r="W29" i="112"/>
  <c r="V29" i="112"/>
  <c r="U29" i="112"/>
  <c r="T29" i="112"/>
  <c r="S29" i="112"/>
  <c r="AW27" i="112"/>
  <c r="AV27" i="112"/>
  <c r="AU27" i="112"/>
  <c r="AT27" i="112"/>
  <c r="AP27" i="112"/>
  <c r="AN27" i="112"/>
  <c r="AM27" i="112"/>
  <c r="AL27" i="112"/>
  <c r="AH27" i="112"/>
  <c r="AG27" i="112"/>
  <c r="AF27" i="112"/>
  <c r="AD27" i="112"/>
  <c r="Z27" i="112"/>
  <c r="Y27" i="112"/>
  <c r="V27" i="112"/>
  <c r="S27" i="112"/>
  <c r="F27" i="112"/>
  <c r="AW26" i="112"/>
  <c r="AV26" i="112"/>
  <c r="AU26" i="112"/>
  <c r="AT26" i="112"/>
  <c r="AS26" i="112"/>
  <c r="AR26" i="112"/>
  <c r="AQ26" i="112"/>
  <c r="AP26" i="112"/>
  <c r="AO26" i="112"/>
  <c r="AN26" i="112"/>
  <c r="AM26" i="112"/>
  <c r="AL26" i="112"/>
  <c r="AK26" i="112"/>
  <c r="AJ26" i="112"/>
  <c r="AI26" i="112"/>
  <c r="AH26" i="112"/>
  <c r="AG26" i="112"/>
  <c r="AF26" i="112"/>
  <c r="AE26" i="112"/>
  <c r="AD26" i="112"/>
  <c r="AC26" i="112"/>
  <c r="AB26" i="112"/>
  <c r="AA26" i="112"/>
  <c r="Z26" i="112"/>
  <c r="Y26" i="112"/>
  <c r="X26" i="112"/>
  <c r="W26" i="112"/>
  <c r="V26" i="112"/>
  <c r="U26" i="112"/>
  <c r="T26" i="112"/>
  <c r="S26" i="112"/>
  <c r="AX26" i="112" s="1"/>
  <c r="AZ26" i="112" s="1"/>
  <c r="B25" i="112"/>
  <c r="B28" i="112" s="1"/>
  <c r="B31" i="112" s="1"/>
  <c r="B34" i="112" s="1"/>
  <c r="B37" i="112" s="1"/>
  <c r="B40" i="112" s="1"/>
  <c r="B43" i="112" s="1"/>
  <c r="B46" i="112" s="1"/>
  <c r="B49" i="112" s="1"/>
  <c r="B52" i="112" s="1"/>
  <c r="B55" i="112" s="1"/>
  <c r="B58" i="112" s="1"/>
  <c r="AW24" i="112"/>
  <c r="AV24" i="112"/>
  <c r="AU24" i="112"/>
  <c r="AT24" i="112"/>
  <c r="AS24" i="112"/>
  <c r="AP24" i="112"/>
  <c r="AL24" i="112"/>
  <c r="AI24" i="112"/>
  <c r="AH24" i="112"/>
  <c r="AE24" i="112"/>
  <c r="AD24" i="112"/>
  <c r="AB24" i="112"/>
  <c r="Z24" i="112"/>
  <c r="X24" i="112"/>
  <c r="V24" i="112"/>
  <c r="U24" i="112"/>
  <c r="F24" i="112"/>
  <c r="W71" i="112" s="1"/>
  <c r="AW23" i="112"/>
  <c r="AV23" i="112"/>
  <c r="AU23" i="112"/>
  <c r="AT23" i="112"/>
  <c r="AS23" i="112"/>
  <c r="AR23" i="112"/>
  <c r="AQ23" i="112"/>
  <c r="AP23" i="112"/>
  <c r="AO23" i="112"/>
  <c r="AN23" i="112"/>
  <c r="AM23" i="112"/>
  <c r="AL23" i="112"/>
  <c r="AK23" i="112"/>
  <c r="AJ23" i="112"/>
  <c r="AI23" i="112"/>
  <c r="AH23" i="112"/>
  <c r="AG23" i="112"/>
  <c r="AF23" i="112"/>
  <c r="AE23" i="112"/>
  <c r="AD23" i="112"/>
  <c r="AC23" i="112"/>
  <c r="AB23" i="112"/>
  <c r="AA23" i="112"/>
  <c r="Z23" i="112"/>
  <c r="Y23" i="112"/>
  <c r="X23" i="112"/>
  <c r="W23" i="112"/>
  <c r="V23" i="112"/>
  <c r="U23" i="112"/>
  <c r="T23" i="112"/>
  <c r="S23" i="112"/>
  <c r="AX23" i="112" s="1"/>
  <c r="AZ23" i="112" s="1"/>
  <c r="AU21" i="112"/>
  <c r="AT20" i="112"/>
  <c r="AT21" i="112" s="1"/>
  <c r="AP20" i="112"/>
  <c r="AP21" i="112" s="1"/>
  <c r="AK20" i="112"/>
  <c r="AK21" i="112" s="1"/>
  <c r="AH20" i="112"/>
  <c r="AH21" i="112" s="1"/>
  <c r="AG20" i="112"/>
  <c r="AG21" i="112" s="1"/>
  <c r="AC20" i="112"/>
  <c r="AC21" i="112" s="1"/>
  <c r="Z20" i="112"/>
  <c r="Z21" i="112" s="1"/>
  <c r="Y20" i="112"/>
  <c r="Y21" i="112" s="1"/>
  <c r="U20" i="112"/>
  <c r="U21" i="112" s="1"/>
  <c r="AW19" i="112"/>
  <c r="AW20" i="112" s="1"/>
  <c r="AW21" i="112" s="1"/>
  <c r="AV19" i="112"/>
  <c r="AV20" i="112" s="1"/>
  <c r="AV21" i="112" s="1"/>
  <c r="AU19" i="112"/>
  <c r="AU20" i="112" s="1"/>
  <c r="AX17" i="112"/>
  <c r="BC14" i="112"/>
  <c r="BB8" i="112"/>
  <c r="AC2" i="112"/>
  <c r="S20" i="114" l="1"/>
  <c r="S21" i="114" s="1"/>
  <c r="AI20" i="114"/>
  <c r="AI21" i="114" s="1"/>
  <c r="AA20" i="114"/>
  <c r="AA21" i="114" s="1"/>
  <c r="AQ20" i="114"/>
  <c r="AQ21" i="114" s="1"/>
  <c r="V20" i="114"/>
  <c r="V21" i="114" s="1"/>
  <c r="AD20" i="114"/>
  <c r="AD21" i="114" s="1"/>
  <c r="AL20" i="114"/>
  <c r="AL21" i="114" s="1"/>
  <c r="AT20" i="114"/>
  <c r="AT21" i="114" s="1"/>
  <c r="W20" i="114"/>
  <c r="W21" i="114" s="1"/>
  <c r="AE20" i="114"/>
  <c r="AE21" i="114" s="1"/>
  <c r="AM20" i="114"/>
  <c r="AM21" i="114" s="1"/>
  <c r="Z20" i="114"/>
  <c r="Z21" i="114" s="1"/>
  <c r="AH20" i="114"/>
  <c r="AH21" i="114" s="1"/>
  <c r="AP20" i="114"/>
  <c r="AP21" i="114" s="1"/>
  <c r="AX59" i="112"/>
  <c r="AZ59" i="112" s="1"/>
  <c r="V70" i="112"/>
  <c r="AS20" i="112"/>
  <c r="AS21" i="112" s="1"/>
  <c r="AO20" i="112"/>
  <c r="AO21" i="112" s="1"/>
  <c r="AR20" i="112"/>
  <c r="AR21" i="112" s="1"/>
  <c r="AN20" i="112"/>
  <c r="AN21" i="112" s="1"/>
  <c r="AJ20" i="112"/>
  <c r="AJ21" i="112" s="1"/>
  <c r="AF20" i="112"/>
  <c r="AF21" i="112" s="1"/>
  <c r="AB20" i="112"/>
  <c r="AB21" i="112" s="1"/>
  <c r="X20" i="112"/>
  <c r="X21" i="112" s="1"/>
  <c r="T20" i="112"/>
  <c r="T21" i="112" s="1"/>
  <c r="AQ20" i="112"/>
  <c r="AQ21" i="112" s="1"/>
  <c r="AM20" i="112"/>
  <c r="AM21" i="112" s="1"/>
  <c r="AI20" i="112"/>
  <c r="AI21" i="112" s="1"/>
  <c r="AE20" i="112"/>
  <c r="AE21" i="112" s="1"/>
  <c r="AA20" i="112"/>
  <c r="AA21" i="112" s="1"/>
  <c r="W20" i="112"/>
  <c r="W21" i="112" s="1"/>
  <c r="S20" i="112"/>
  <c r="S21" i="112" s="1"/>
  <c r="V20" i="112"/>
  <c r="V21" i="112" s="1"/>
  <c r="AD20" i="112"/>
  <c r="AD21" i="112" s="1"/>
  <c r="AL20" i="112"/>
  <c r="AL21" i="112" s="1"/>
  <c r="AX32" i="112"/>
  <c r="AZ32" i="112" s="1"/>
  <c r="AX35" i="112"/>
  <c r="AZ35" i="112" s="1"/>
  <c r="AX38" i="112"/>
  <c r="AZ38" i="112" s="1"/>
  <c r="AX44" i="112"/>
  <c r="AZ44" i="112" s="1"/>
  <c r="AG63" i="112"/>
  <c r="AJ68" i="112"/>
  <c r="AL70" i="112"/>
  <c r="AS48" i="112"/>
  <c r="AO48" i="112"/>
  <c r="AK48" i="112"/>
  <c r="AG48" i="112"/>
  <c r="AC48" i="112"/>
  <c r="AK45" i="112"/>
  <c r="AG45" i="112"/>
  <c r="AG70" i="112" s="1"/>
  <c r="AC45" i="112"/>
  <c r="Y45" i="112"/>
  <c r="U45" i="112"/>
  <c r="Y42" i="112"/>
  <c r="AS39" i="112"/>
  <c r="AO39" i="112"/>
  <c r="U39" i="112"/>
  <c r="AG30" i="112"/>
  <c r="Y30" i="112"/>
  <c r="AS27" i="112"/>
  <c r="AO27" i="112"/>
  <c r="AK27" i="112"/>
  <c r="AC27" i="112"/>
  <c r="U27" i="112"/>
  <c r="AO24" i="112"/>
  <c r="AK24" i="112"/>
  <c r="AG24" i="112"/>
  <c r="AC24" i="112"/>
  <c r="Y24" i="112"/>
  <c r="AR48" i="112"/>
  <c r="AN48" i="112"/>
  <c r="AJ48" i="112"/>
  <c r="X48" i="112"/>
  <c r="T48" i="112"/>
  <c r="AR45" i="112"/>
  <c r="AN45" i="112"/>
  <c r="AJ45" i="112"/>
  <c r="AF45" i="112"/>
  <c r="AB45" i="112"/>
  <c r="AF42" i="112"/>
  <c r="AB39" i="112"/>
  <c r="X39" i="112"/>
  <c r="T39" i="112"/>
  <c r="AN30" i="112"/>
  <c r="AF30" i="112"/>
  <c r="AF62" i="112" s="1"/>
  <c r="AR27" i="112"/>
  <c r="AJ27" i="112"/>
  <c r="AB27" i="112"/>
  <c r="X27" i="112"/>
  <c r="T27" i="112"/>
  <c r="AR24" i="112"/>
  <c r="AN24" i="112"/>
  <c r="AJ24" i="112"/>
  <c r="AF24" i="112"/>
  <c r="T24" i="112"/>
  <c r="AQ48" i="112"/>
  <c r="AE48" i="112"/>
  <c r="AA48" i="112"/>
  <c r="W48" i="112"/>
  <c r="S48" i="112"/>
  <c r="AQ45" i="112"/>
  <c r="AM45" i="112"/>
  <c r="AI45" i="112"/>
  <c r="W45" i="112"/>
  <c r="S45" i="112"/>
  <c r="AM42" i="112"/>
  <c r="AI39" i="112"/>
  <c r="AE39" i="112"/>
  <c r="AA39" i="112"/>
  <c r="AM30" i="112"/>
  <c r="S30" i="112"/>
  <c r="AQ27" i="112"/>
  <c r="AI27" i="112"/>
  <c r="AE27" i="112"/>
  <c r="AE68" i="112" s="1"/>
  <c r="AA27" i="112"/>
  <c r="AA62" i="112" s="1"/>
  <c r="W27" i="112"/>
  <c r="AQ24" i="112"/>
  <c r="AM24" i="112"/>
  <c r="AA24" i="112"/>
  <c r="W24" i="112"/>
  <c r="S24" i="112"/>
  <c r="AL62" i="112"/>
  <c r="AW63" i="112"/>
  <c r="U69" i="112"/>
  <c r="AT71" i="112"/>
  <c r="AP71" i="112"/>
  <c r="AL71" i="112"/>
  <c r="AH71" i="112"/>
  <c r="AD71" i="112"/>
  <c r="Z71" i="112"/>
  <c r="V71" i="112"/>
  <c r="AW70" i="112"/>
  <c r="AS70" i="112"/>
  <c r="AO70" i="112"/>
  <c r="AK70" i="112"/>
  <c r="AC70" i="112"/>
  <c r="Y70" i="112"/>
  <c r="U70" i="112"/>
  <c r="AV69" i="112"/>
  <c r="AR69" i="112"/>
  <c r="AN69" i="112"/>
  <c r="AJ69" i="112"/>
  <c r="AF69" i="112"/>
  <c r="AB69" i="112"/>
  <c r="X69" i="112"/>
  <c r="T69" i="112"/>
  <c r="AU68" i="112"/>
  <c r="AQ68" i="112"/>
  <c r="AM68" i="112"/>
  <c r="AI68" i="112"/>
  <c r="AA68" i="112"/>
  <c r="W68" i="112"/>
  <c r="S68" i="112"/>
  <c r="AU64" i="112"/>
  <c r="AQ64" i="112"/>
  <c r="AM64" i="112"/>
  <c r="AI64" i="112"/>
  <c r="AE64" i="112"/>
  <c r="AA64" i="112"/>
  <c r="W64" i="112"/>
  <c r="S64" i="112"/>
  <c r="AV63" i="112"/>
  <c r="AR63" i="112"/>
  <c r="AN63" i="112"/>
  <c r="AJ63" i="112"/>
  <c r="AF63" i="112"/>
  <c r="AB63" i="112"/>
  <c r="X63" i="112"/>
  <c r="T63" i="112"/>
  <c r="AW62" i="112"/>
  <c r="AS62" i="112"/>
  <c r="AO62" i="112"/>
  <c r="AK62" i="112"/>
  <c r="AG62" i="112"/>
  <c r="AC62" i="112"/>
  <c r="Y62" i="112"/>
  <c r="U62" i="112"/>
  <c r="AW71" i="112"/>
  <c r="AS71" i="112"/>
  <c r="AO71" i="112"/>
  <c r="AK71" i="112"/>
  <c r="AG71" i="112"/>
  <c r="AC71" i="112"/>
  <c r="Y71" i="112"/>
  <c r="U71" i="112"/>
  <c r="AV70" i="112"/>
  <c r="AR70" i="112"/>
  <c r="AN70" i="112"/>
  <c r="AJ70" i="112"/>
  <c r="AF70" i="112"/>
  <c r="AB70" i="112"/>
  <c r="X70" i="112"/>
  <c r="T70" i="112"/>
  <c r="AU69" i="112"/>
  <c r="AQ69" i="112"/>
  <c r="AM69" i="112"/>
  <c r="AI69" i="112"/>
  <c r="AE69" i="112"/>
  <c r="AA69" i="112"/>
  <c r="W69" i="112"/>
  <c r="S69" i="112"/>
  <c r="AT68" i="112"/>
  <c r="AP68" i="112"/>
  <c r="AL68" i="112"/>
  <c r="AH68" i="112"/>
  <c r="AD68" i="112"/>
  <c r="Z68" i="112"/>
  <c r="V68" i="112"/>
  <c r="AT64" i="112"/>
  <c r="AP64" i="112"/>
  <c r="AL64" i="112"/>
  <c r="AH64" i="112"/>
  <c r="AD64" i="112"/>
  <c r="Z64" i="112"/>
  <c r="V64" i="112"/>
  <c r="AU63" i="112"/>
  <c r="AQ63" i="112"/>
  <c r="AM63" i="112"/>
  <c r="AI63" i="112"/>
  <c r="AE63" i="112"/>
  <c r="AA63" i="112"/>
  <c r="W63" i="112"/>
  <c r="S63" i="112"/>
  <c r="AV62" i="112"/>
  <c r="AR62" i="112"/>
  <c r="AV71" i="112"/>
  <c r="AR71" i="112"/>
  <c r="AN71" i="112"/>
  <c r="AJ71" i="112"/>
  <c r="AF71" i="112"/>
  <c r="AB71" i="112"/>
  <c r="X71" i="112"/>
  <c r="T71" i="112"/>
  <c r="AU70" i="112"/>
  <c r="AQ70" i="112"/>
  <c r="AM70" i="112"/>
  <c r="AI70" i="112"/>
  <c r="AE70" i="112"/>
  <c r="AA70" i="112"/>
  <c r="W70" i="112"/>
  <c r="S70" i="112"/>
  <c r="AT69" i="112"/>
  <c r="AP69" i="112"/>
  <c r="AL69" i="112"/>
  <c r="AH69" i="112"/>
  <c r="AD69" i="112"/>
  <c r="Z69" i="112"/>
  <c r="V69" i="112"/>
  <c r="AW68" i="112"/>
  <c r="AS68" i="112"/>
  <c r="AO68" i="112"/>
  <c r="AK68" i="112"/>
  <c r="AG68" i="112"/>
  <c r="AC68" i="112"/>
  <c r="Y68" i="112"/>
  <c r="U68" i="112"/>
  <c r="AW64" i="112"/>
  <c r="AS64" i="112"/>
  <c r="AO64" i="112"/>
  <c r="AK64" i="112"/>
  <c r="AG64" i="112"/>
  <c r="AC64" i="112"/>
  <c r="Y64" i="112"/>
  <c r="U64" i="112"/>
  <c r="AX63" i="112"/>
  <c r="AZ63" i="112" s="1"/>
  <c r="AT63" i="112"/>
  <c r="AP63" i="112"/>
  <c r="AL63" i="112"/>
  <c r="AH63" i="112"/>
  <c r="AD63" i="112"/>
  <c r="Z63" i="112"/>
  <c r="V63" i="112"/>
  <c r="AI71" i="112"/>
  <c r="S71" i="112"/>
  <c r="AH70" i="112"/>
  <c r="AW69" i="112"/>
  <c r="AG69" i="112"/>
  <c r="AV68" i="112"/>
  <c r="AF68" i="112"/>
  <c r="AR64" i="112"/>
  <c r="AB64" i="112"/>
  <c r="AS63" i="112"/>
  <c r="AC63" i="112"/>
  <c r="AP62" i="112"/>
  <c r="AJ62" i="112"/>
  <c r="AE62" i="112"/>
  <c r="Z62" i="112"/>
  <c r="T62" i="112"/>
  <c r="AU71" i="112"/>
  <c r="AE71" i="112"/>
  <c r="AT70" i="112"/>
  <c r="AD70" i="112"/>
  <c r="AS69" i="112"/>
  <c r="AC69" i="112"/>
  <c r="AR68" i="112"/>
  <c r="AB68" i="112"/>
  <c r="AN64" i="112"/>
  <c r="X64" i="112"/>
  <c r="AO63" i="112"/>
  <c r="Y63" i="112"/>
  <c r="AU62" i="112"/>
  <c r="AN62" i="112"/>
  <c r="AI62" i="112"/>
  <c r="AD62" i="112"/>
  <c r="X62" i="112"/>
  <c r="S62" i="112"/>
  <c r="AQ71" i="112"/>
  <c r="AA71" i="112"/>
  <c r="AP70" i="112"/>
  <c r="Z70" i="112"/>
  <c r="AO69" i="112"/>
  <c r="Y69" i="112"/>
  <c r="AN68" i="112"/>
  <c r="X68" i="112"/>
  <c r="AJ64" i="112"/>
  <c r="T64" i="112"/>
  <c r="AK63" i="112"/>
  <c r="U63" i="112"/>
  <c r="AT62" i="112"/>
  <c r="AM62" i="112"/>
  <c r="AH62" i="112"/>
  <c r="AB62" i="112"/>
  <c r="W62" i="112"/>
  <c r="AX29" i="112"/>
  <c r="AZ29" i="112" s="1"/>
  <c r="AX50" i="112"/>
  <c r="AZ50" i="112" s="1"/>
  <c r="AX53" i="112"/>
  <c r="AZ53" i="112" s="1"/>
  <c r="V62" i="112"/>
  <c r="AQ62" i="112"/>
  <c r="AF64" i="112"/>
  <c r="AK69" i="112"/>
  <c r="AM71" i="112"/>
  <c r="AV71" i="114"/>
  <c r="AR71" i="114"/>
  <c r="AN71" i="114"/>
  <c r="AJ71" i="114"/>
  <c r="AF71" i="114"/>
  <c r="AB71" i="114"/>
  <c r="X71" i="114"/>
  <c r="T71" i="114"/>
  <c r="AU70" i="114"/>
  <c r="AQ70" i="114"/>
  <c r="AM70" i="114"/>
  <c r="AI70" i="114"/>
  <c r="AE70" i="114"/>
  <c r="AA70" i="114"/>
  <c r="W70" i="114"/>
  <c r="S70" i="114"/>
  <c r="AT69" i="114"/>
  <c r="AP69" i="114"/>
  <c r="AL69" i="114"/>
  <c r="AH69" i="114"/>
  <c r="AD69" i="114"/>
  <c r="Z69" i="114"/>
  <c r="V69" i="114"/>
  <c r="AW68" i="114"/>
  <c r="AS68" i="114"/>
  <c r="AO68" i="114"/>
  <c r="AK68" i="114"/>
  <c r="AG68" i="114"/>
  <c r="AC68" i="114"/>
  <c r="Y68" i="114"/>
  <c r="U68" i="114"/>
  <c r="AW64" i="114"/>
  <c r="AS64" i="114"/>
  <c r="AO64" i="114"/>
  <c r="AK64" i="114"/>
  <c r="AG64" i="114"/>
  <c r="AC64" i="114"/>
  <c r="Y64" i="114"/>
  <c r="U64" i="114"/>
  <c r="AX63" i="114"/>
  <c r="AZ63" i="114" s="1"/>
  <c r="AT63" i="114"/>
  <c r="AP63" i="114"/>
  <c r="AL63" i="114"/>
  <c r="AH63" i="114"/>
  <c r="AD63" i="114"/>
  <c r="Z63" i="114"/>
  <c r="V63" i="114"/>
  <c r="AU62" i="114"/>
  <c r="AQ62" i="114"/>
  <c r="AM62" i="114"/>
  <c r="AI62" i="114"/>
  <c r="AE62" i="114"/>
  <c r="AA62" i="114"/>
  <c r="W62" i="114"/>
  <c r="S62" i="114"/>
  <c r="AU71" i="114"/>
  <c r="AQ71" i="114"/>
  <c r="AM71" i="114"/>
  <c r="AI71" i="114"/>
  <c r="AE71" i="114"/>
  <c r="AA71" i="114"/>
  <c r="W71" i="114"/>
  <c r="S71" i="114"/>
  <c r="AT70" i="114"/>
  <c r="AP70" i="114"/>
  <c r="AL70" i="114"/>
  <c r="AH70" i="114"/>
  <c r="AD70" i="114"/>
  <c r="Z70" i="114"/>
  <c r="V70" i="114"/>
  <c r="AW69" i="114"/>
  <c r="AS69" i="114"/>
  <c r="AO69" i="114"/>
  <c r="AK69" i="114"/>
  <c r="AG69" i="114"/>
  <c r="AC69" i="114"/>
  <c r="Y69" i="114"/>
  <c r="U69" i="114"/>
  <c r="AV68" i="114"/>
  <c r="AR68" i="114"/>
  <c r="AN68" i="114"/>
  <c r="AJ68" i="114"/>
  <c r="AF68" i="114"/>
  <c r="AB68" i="114"/>
  <c r="X68" i="114"/>
  <c r="T68" i="114"/>
  <c r="AV64" i="114"/>
  <c r="AR64" i="114"/>
  <c r="AN64" i="114"/>
  <c r="AJ64" i="114"/>
  <c r="AF64" i="114"/>
  <c r="AB64" i="114"/>
  <c r="X64" i="114"/>
  <c r="T64" i="114"/>
  <c r="AW63" i="114"/>
  <c r="AS63" i="114"/>
  <c r="AO63" i="114"/>
  <c r="AK63" i="114"/>
  <c r="AG63" i="114"/>
  <c r="AC63" i="114"/>
  <c r="Y63" i="114"/>
  <c r="U63" i="114"/>
  <c r="AX62" i="114"/>
  <c r="AZ62" i="114" s="1"/>
  <c r="AT62" i="114"/>
  <c r="AP62" i="114"/>
  <c r="AL62" i="114"/>
  <c r="AH62" i="114"/>
  <c r="AD62" i="114"/>
  <c r="Z62" i="114"/>
  <c r="V62" i="114"/>
  <c r="AT71" i="114"/>
  <c r="AW71" i="114"/>
  <c r="AS71" i="114"/>
  <c r="AO71" i="114"/>
  <c r="AK71" i="114"/>
  <c r="AG71" i="114"/>
  <c r="AC71" i="114"/>
  <c r="Y71" i="114"/>
  <c r="U71" i="114"/>
  <c r="AV70" i="114"/>
  <c r="AR70" i="114"/>
  <c r="AN70" i="114"/>
  <c r="AJ70" i="114"/>
  <c r="AF70" i="114"/>
  <c r="AB70" i="114"/>
  <c r="X70" i="114"/>
  <c r="T70" i="114"/>
  <c r="AU69" i="114"/>
  <c r="AQ69" i="114"/>
  <c r="AM69" i="114"/>
  <c r="AI69" i="114"/>
  <c r="AE69" i="114"/>
  <c r="AA69" i="114"/>
  <c r="W69" i="114"/>
  <c r="S69" i="114"/>
  <c r="AT68" i="114"/>
  <c r="AP68" i="114"/>
  <c r="AL68" i="114"/>
  <c r="AH68" i="114"/>
  <c r="AD68" i="114"/>
  <c r="Z68" i="114"/>
  <c r="V68" i="114"/>
  <c r="AX64" i="114"/>
  <c r="AZ64" i="114" s="1"/>
  <c r="AT64" i="114"/>
  <c r="AP64" i="114"/>
  <c r="AL64" i="114"/>
  <c r="AH64" i="114"/>
  <c r="AD64" i="114"/>
  <c r="Z64" i="114"/>
  <c r="V64" i="114"/>
  <c r="AU63" i="114"/>
  <c r="AQ63" i="114"/>
  <c r="AM63" i="114"/>
  <c r="AI63" i="114"/>
  <c r="AE63" i="114"/>
  <c r="AA63" i="114"/>
  <c r="W63" i="114"/>
  <c r="S63" i="114"/>
  <c r="AV62" i="114"/>
  <c r="AR62" i="114"/>
  <c r="AN62" i="114"/>
  <c r="AJ62" i="114"/>
  <c r="AF62" i="114"/>
  <c r="AB62" i="114"/>
  <c r="X62" i="114"/>
  <c r="T62" i="114"/>
  <c r="AC62" i="114"/>
  <c r="AS62" i="114"/>
  <c r="AB63" i="114"/>
  <c r="AR63" i="114"/>
  <c r="AA64" i="114"/>
  <c r="AQ64" i="114"/>
  <c r="AA68" i="114"/>
  <c r="AQ68" i="114"/>
  <c r="AB69" i="114"/>
  <c r="AR69" i="114"/>
  <c r="AC70" i="114"/>
  <c r="AS70" i="114"/>
  <c r="AD71" i="114"/>
  <c r="T20" i="114"/>
  <c r="T21" i="114" s="1"/>
  <c r="X20" i="114"/>
  <c r="X21" i="114" s="1"/>
  <c r="AB20" i="114"/>
  <c r="AB21" i="114" s="1"/>
  <c r="AF20" i="114"/>
  <c r="AF21" i="114" s="1"/>
  <c r="AJ20" i="114"/>
  <c r="AJ21" i="114" s="1"/>
  <c r="AN20" i="114"/>
  <c r="AN21" i="114" s="1"/>
  <c r="AR20" i="114"/>
  <c r="AR21" i="114" s="1"/>
  <c r="AG62" i="114"/>
  <c r="AW62" i="114"/>
  <c r="AF63" i="114"/>
  <c r="AV63" i="114"/>
  <c r="AE64" i="114"/>
  <c r="AU64" i="114"/>
  <c r="AE68" i="114"/>
  <c r="AU68" i="114"/>
  <c r="AF69" i="114"/>
  <c r="AV69" i="114"/>
  <c r="AG70" i="114"/>
  <c r="AW70" i="114"/>
  <c r="AH71" i="114"/>
  <c r="BB8" i="114"/>
  <c r="U20" i="114"/>
  <c r="U21" i="114" s="1"/>
  <c r="Y20" i="114"/>
  <c r="Y21" i="114" s="1"/>
  <c r="AC20" i="114"/>
  <c r="AC21" i="114" s="1"/>
  <c r="AG20" i="114"/>
  <c r="AG21" i="114" s="1"/>
  <c r="AK20" i="114"/>
  <c r="AK21" i="114" s="1"/>
  <c r="AO20" i="114"/>
  <c r="AO21" i="114" s="1"/>
  <c r="AX26" i="114"/>
  <c r="AZ26" i="114" s="1"/>
  <c r="AX29" i="114"/>
  <c r="AZ29" i="114" s="1"/>
  <c r="AX32" i="114"/>
  <c r="AZ32" i="114" s="1"/>
  <c r="AX35" i="114"/>
  <c r="AZ35" i="114" s="1"/>
  <c r="U62" i="114"/>
  <c r="AK62" i="114"/>
  <c r="T63" i="114"/>
  <c r="AJ63" i="114"/>
  <c r="S64" i="114"/>
  <c r="AI64" i="114"/>
  <c r="S68" i="114"/>
  <c r="AI68" i="114"/>
  <c r="T69" i="114"/>
  <c r="AJ69" i="114"/>
  <c r="U70" i="114"/>
  <c r="AK70" i="114"/>
  <c r="V71" i="114"/>
  <c r="AL71" i="114"/>
  <c r="AX27" i="112" l="1"/>
  <c r="T68" i="112"/>
  <c r="AX42" i="112"/>
  <c r="AZ42" i="112" s="1"/>
  <c r="AX24" i="112"/>
  <c r="AZ24" i="112" s="1"/>
  <c r="AX45" i="112"/>
  <c r="AZ45" i="112" s="1"/>
  <c r="AX48" i="112"/>
  <c r="AZ48" i="112" s="1"/>
  <c r="AX30" i="112"/>
  <c r="AZ30" i="112" s="1"/>
  <c r="AX39" i="112"/>
  <c r="AZ39" i="112" l="1"/>
  <c r="AX64" i="112"/>
  <c r="AZ64" i="112" s="1"/>
  <c r="AZ27" i="112"/>
  <c r="AX62" i="112"/>
  <c r="AZ62" i="112" s="1"/>
</calcChain>
</file>

<file path=xl/sharedStrings.xml><?xml version="1.0" encoding="utf-8"?>
<sst xmlns="http://schemas.openxmlformats.org/spreadsheetml/2006/main" count="1860" uniqueCount="434">
  <si>
    <t>年</t>
  </si>
  <si>
    <t>月</t>
  </si>
  <si>
    <t>日</t>
  </si>
  <si>
    <t>殿</t>
    <rPh sb="0" eb="1">
      <t>ドノ</t>
    </rPh>
    <phoneticPr fontId="5"/>
  </si>
  <si>
    <t>名称</t>
    <rPh sb="0" eb="2">
      <t>メイショウ</t>
    </rPh>
    <phoneticPr fontId="5"/>
  </si>
  <si>
    <t>所在地</t>
    <rPh sb="0" eb="3">
      <t>ショザイチ</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</si>
  <si>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</si>
  <si>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</si>
  <si>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</si>
  <si>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</si>
  <si>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事業所（施設）の所在地</t>
    <rPh sb="0" eb="3">
      <t>ジギョウショ</t>
    </rPh>
    <rPh sb="4" eb="6">
      <t>シセツ</t>
    </rPh>
    <rPh sb="8" eb="11">
      <t>ショザイチ</t>
    </rPh>
    <phoneticPr fontId="5"/>
  </si>
  <si>
    <t>主たる事務所の所在地</t>
    <rPh sb="0" eb="1">
      <t>オモ</t>
    </rPh>
    <rPh sb="3" eb="5">
      <t>ジム</t>
    </rPh>
    <rPh sb="5" eb="6">
      <t>ショ</t>
    </rPh>
    <rPh sb="7" eb="10">
      <t>ショザイチ</t>
    </rPh>
    <phoneticPr fontId="5"/>
  </si>
  <si>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5"/>
  </si>
  <si>
    <t>事業所（施設）の建物の構造、専用区画等</t>
    <phoneticPr fontId="5"/>
  </si>
  <si>
    <t>運営規程</t>
    <phoneticPr fontId="5"/>
  </si>
  <si>
    <t>協力医療機関（病院）・協力歯科医療機関</t>
    <phoneticPr fontId="5"/>
  </si>
  <si>
    <t>併設施設の状況等</t>
    <phoneticPr fontId="5"/>
  </si>
  <si>
    <t>介護支援専門員の氏名及びその登録番号</t>
    <phoneticPr fontId="5"/>
  </si>
  <si>
    <t>（変更前）</t>
    <rPh sb="1" eb="3">
      <t>ヘンコウ</t>
    </rPh>
    <rPh sb="3" eb="4">
      <t>マエ</t>
    </rPh>
    <phoneticPr fontId="5"/>
  </si>
  <si>
    <t xml:space="preserve">事業所（施設）の管理者の氏名、生年月日及び住所
</t>
    <phoneticPr fontId="5"/>
  </si>
  <si>
    <t>介護老人福祉施設、介護老人保健施設、病院等</t>
    <phoneticPr fontId="5"/>
  </si>
  <si>
    <t>との連携・支援体制</t>
    <phoneticPr fontId="5"/>
  </si>
  <si>
    <t>備考</t>
    <rPh sb="0" eb="2">
      <t>ビコウ</t>
    </rPh>
    <phoneticPr fontId="5"/>
  </si>
  <si>
    <t>年</t>
    <rPh sb="0" eb="1">
      <t>ネン</t>
    </rPh>
    <phoneticPr fontId="5"/>
  </si>
  <si>
    <t>月</t>
    <rPh sb="0" eb="1">
      <t>ガツ</t>
    </rPh>
    <phoneticPr fontId="5"/>
  </si>
  <si>
    <t>日</t>
    <rPh sb="0" eb="1">
      <t>ヒ</t>
    </rPh>
    <phoneticPr fontId="5"/>
  </si>
  <si>
    <t>サービスの種類</t>
    <rPh sb="5" eb="7">
      <t>シュルイ</t>
    </rPh>
    <phoneticPr fontId="5"/>
  </si>
  <si>
    <t>変更があった事項（該当に○）</t>
    <rPh sb="0" eb="2">
      <t>ヘンコウ</t>
    </rPh>
    <rPh sb="6" eb="8">
      <t>ジコウ</t>
    </rPh>
    <rPh sb="9" eb="11">
      <t>ガイトウ</t>
    </rPh>
    <phoneticPr fontId="5"/>
  </si>
  <si>
    <t>指定内容を変更した事業所等</t>
    <rPh sb="0" eb="2">
      <t>シテイ</t>
    </rPh>
    <rPh sb="2" eb="4">
      <t>ナイヨウ</t>
    </rPh>
    <rPh sb="5" eb="7">
      <t>ヘンコウ</t>
    </rPh>
    <rPh sb="9" eb="12">
      <t>ジギョウショ</t>
    </rPh>
    <rPh sb="12" eb="13">
      <t>トウ</t>
    </rPh>
    <phoneticPr fontId="5"/>
  </si>
  <si>
    <t>変更年月日</t>
    <rPh sb="0" eb="2">
      <t>ヘンコウ</t>
    </rPh>
    <rPh sb="2" eb="5">
      <t>ネンガッピ</t>
    </rPh>
    <phoneticPr fontId="5"/>
  </si>
  <si>
    <t>（変更後）</t>
    <rPh sb="1" eb="3">
      <t>ヘンコウ</t>
    </rPh>
    <rPh sb="3" eb="4">
      <t>ゴ</t>
    </rPh>
    <phoneticPr fontId="5"/>
  </si>
  <si>
    <t>（当該事業に関するものに限る。）</t>
    <phoneticPr fontId="5"/>
  </si>
  <si>
    <t>申請者の名称</t>
    <rPh sb="0" eb="3">
      <t>シンセイシャ</t>
    </rPh>
    <rPh sb="4" eb="6">
      <t>メイショウ</t>
    </rPh>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</si>
  <si>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</si>
  <si>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介護保険事業所番号</t>
    <rPh sb="0" eb="2">
      <t>カイゴ</t>
    </rPh>
    <rPh sb="2" eb="4">
      <t>ホケン</t>
    </rPh>
    <rPh sb="4" eb="7">
      <t>ジギョウショ</t>
    </rPh>
    <rPh sb="6" eb="7">
      <t>ショ</t>
    </rPh>
    <rPh sb="7" eb="9">
      <t>バンゴウ</t>
    </rPh>
    <phoneticPr fontId="5"/>
  </si>
  <si>
    <t>連携する訪問看護を行う事業所の名称及び所在地</t>
    <phoneticPr fontId="5"/>
  </si>
  <si>
    <t>代表者職名・氏名</t>
  </si>
  <si>
    <t>共生型サービスの該当有無</t>
    <phoneticPr fontId="5"/>
  </si>
  <si>
    <t>申請者</t>
    <rPh sb="0" eb="2">
      <t>シンセイ</t>
    </rPh>
    <rPh sb="2" eb="3">
      <t>シャ</t>
    </rPh>
    <phoneticPr fontId="5"/>
  </si>
  <si>
    <t>法人等の種類</t>
    <phoneticPr fontId="5"/>
  </si>
  <si>
    <t>事業所の種別等</t>
    <rPh sb="6" eb="7">
      <t>トウ</t>
    </rPh>
    <phoneticPr fontId="5"/>
  </si>
  <si>
    <t>別記第３号様式（第３条関係）</t>
    <rPh sb="0" eb="2">
      <t>ベッキ</t>
    </rPh>
    <rPh sb="8" eb="9">
      <t>ダイ</t>
    </rPh>
    <rPh sb="10" eb="11">
      <t>ジョウ</t>
    </rPh>
    <rPh sb="11" eb="13">
      <t>カンケイ</t>
    </rPh>
    <phoneticPr fontId="5"/>
  </si>
  <si>
    <t>江東区長　</t>
    <rPh sb="0" eb="4">
      <t>コウトウクチョウ</t>
    </rPh>
    <phoneticPr fontId="5"/>
  </si>
  <si>
    <t>フリガナ</t>
  </si>
  <si>
    <t>所在地</t>
    <phoneticPr fontId="5"/>
  </si>
  <si>
    <t>連絡先</t>
  </si>
  <si>
    <t>電話番号</t>
  </si>
  <si>
    <t>（内線）</t>
    <rPh sb="1" eb="3">
      <t>ナイセン</t>
    </rPh>
    <phoneticPr fontId="5"/>
  </si>
  <si>
    <t>FAX番号</t>
    <phoneticPr fontId="5"/>
  </si>
  <si>
    <t>Email</t>
    <phoneticPr fontId="5"/>
  </si>
  <si>
    <t>生年月日</t>
  </si>
  <si>
    <t>従業者の職種・員数</t>
  </si>
  <si>
    <t xml:space="preserve"> </t>
    <phoneticPr fontId="5"/>
  </si>
  <si>
    <t>登記事項証明書、条例等</t>
    <rPh sb="0" eb="2">
      <t>トウキ</t>
    </rPh>
    <rPh sb="2" eb="4">
      <t>ジコウ</t>
    </rPh>
    <rPh sb="4" eb="7">
      <t>ショウメイショ</t>
    </rPh>
    <rPh sb="8" eb="11">
      <t>ジョウレイナド</t>
    </rPh>
    <phoneticPr fontId="5"/>
  </si>
  <si>
    <t xml:space="preserve">
1 　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テンプ</t>
    </rPh>
    <rPh sb="6" eb="8">
      <t>ショルイ</t>
    </rPh>
    <rPh sb="8" eb="10">
      <t>イチラン</t>
    </rPh>
    <rPh sb="11" eb="13">
      <t>カクニン</t>
    </rPh>
    <rPh sb="15" eb="17">
      <t>ヒツヨウ</t>
    </rPh>
    <rPh sb="17" eb="19">
      <t>ショルイ</t>
    </rPh>
    <rPh sb="20" eb="22">
      <t>テンプ</t>
    </rPh>
    <rPh sb="115" eb="117">
      <t>ガイトウ</t>
    </rPh>
    <phoneticPr fontId="5"/>
  </si>
  <si>
    <t>　</t>
    <phoneticPr fontId="5"/>
  </si>
  <si>
    <t>○設備に関する基準の確認に必要な事項</t>
    <rPh sb="1" eb="18">
      <t>セ</t>
    </rPh>
    <phoneticPr fontId="5"/>
  </si>
  <si>
    <t>食堂及び機能訓練室の合計面積</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</si>
  <si>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</si>
  <si>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</si>
  <si>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</si>
  <si>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介護職員</t>
  </si>
  <si>
    <t>専従</t>
    <rPh sb="0" eb="2">
      <t>センジュウ</t>
    </rPh>
    <phoneticPr fontId="5"/>
  </si>
  <si>
    <t>兼務</t>
    <rPh sb="0" eb="2">
      <t>ケンム</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</si>
  <si>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</si>
  <si>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</si>
  <si>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</si>
  <si>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</si>
  <si>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</si>
  <si>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</si>
  <si>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</si>
  <si>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</si>
  <si>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</si>
  <si>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t>
  </si>
  <si>
    <t>曜日ごとに
異なる場合
記入</t>
    <phoneticPr fontId="5"/>
  </si>
  <si>
    <t>土曜日</t>
    <rPh sb="0" eb="3">
      <t>ドヨウビ</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</si>
  <si>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</si>
  <si>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</si>
  <si>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</si>
  <si>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</si>
  <si>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</si>
  <si>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別添のとおり</t>
  </si>
  <si>
    <t>サービス提供単位１</t>
    <phoneticPr fontId="5"/>
  </si>
  <si>
    <t>サービス提供単位２</t>
    <phoneticPr fontId="5"/>
  </si>
  <si>
    <t>サービス提供単位３</t>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</si>
  <si>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</si>
  <si>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</si>
  <si>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</si>
  <si>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サービス提供単位４</t>
    <phoneticPr fontId="5"/>
  </si>
  <si>
    <t>サービス提供単位５</t>
    <phoneticPr fontId="5"/>
  </si>
  <si>
    <t>名称</t>
  </si>
  <si>
    <t>日曜日・祝日</t>
    <rPh sb="0" eb="2">
      <t>ニチヨウ</t>
    </rPh>
    <rPh sb="2" eb="3">
      <t>ヒ</t>
    </rPh>
    <rPh sb="4" eb="6">
      <t>シュクジツ</t>
    </rPh>
    <phoneticPr fontId="5"/>
  </si>
  <si>
    <t>サービス提供単位６</t>
    <rPh sb="4" eb="6">
      <t>テイキョウ</t>
    </rPh>
    <phoneticPr fontId="5"/>
  </si>
  <si>
    <t>サービス提供単位６</t>
    <phoneticPr fontId="5"/>
  </si>
  <si>
    <t>名    称</t>
  </si>
  <si>
    <t>（郵便番号</t>
    <phoneticPr fontId="5"/>
  </si>
  <si>
    <t xml:space="preserve"> ）</t>
    <phoneticPr fontId="5"/>
  </si>
  <si>
    <t>事　業　所</t>
    <phoneticPr fontId="5"/>
  </si>
  <si>
    <t>住所</t>
    <phoneticPr fontId="5"/>
  </si>
  <si>
    <t>兼務する職種
及び勤務時間等</t>
    <phoneticPr fontId="5"/>
  </si>
  <si>
    <t>非常勤（人）</t>
    <phoneticPr fontId="5"/>
  </si>
  <si>
    <t>都　道</t>
    <rPh sb="0" eb="1">
      <t>ト</t>
    </rPh>
    <rPh sb="2" eb="3">
      <t>ミチ</t>
    </rPh>
    <phoneticPr fontId="5"/>
  </si>
  <si>
    <t>市　区</t>
    <rPh sb="0" eb="1">
      <t>シ</t>
    </rPh>
    <rPh sb="2" eb="3">
      <t>ク</t>
    </rPh>
    <phoneticPr fontId="5"/>
  </si>
  <si>
    <t>府　県</t>
    <rPh sb="0" eb="1">
      <t>フ</t>
    </rPh>
    <rPh sb="2" eb="3">
      <t>ケン</t>
    </rPh>
    <phoneticPr fontId="5"/>
  </si>
  <si>
    <t>付表 9  地域密着型通所介護（療養通所介護）事業所の指定に係る記載事項</t>
    <rPh sb="6" eb="8">
      <t>チイキ</t>
    </rPh>
    <rPh sb="8" eb="11">
      <t>ミッチャクガタ</t>
    </rPh>
    <phoneticPr fontId="5"/>
  </si>
  <si>
    <t xml:space="preserve"> －</t>
    <phoneticPr fontId="5"/>
  </si>
  <si>
    <t xml:space="preserve">      ）</t>
    <phoneticPr fontId="5"/>
  </si>
  <si>
    <t>町　村</t>
    <rPh sb="0" eb="1">
      <t>マチ</t>
    </rPh>
    <rPh sb="2" eb="3">
      <t>ムラ</t>
    </rPh>
    <phoneticPr fontId="5"/>
  </si>
  <si>
    <t>管　理　者</t>
    <phoneticPr fontId="5"/>
  </si>
  <si>
    <t xml:space="preserve">（郵便番号  </t>
    <phoneticPr fontId="5"/>
  </si>
  <si>
    <t xml:space="preserve">  －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</si>
  <si>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</si>
  <si>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</si>
  <si>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</si>
  <si>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</si>
  <si>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共生型サービスの該当有無</t>
    <rPh sb="0" eb="3">
      <t>キョウセイガタ</t>
    </rPh>
    <rPh sb="8" eb="10">
      <t>ガイトウ</t>
    </rPh>
    <rPh sb="10" eb="12">
      <t>ウム</t>
    </rPh>
    <phoneticPr fontId="5"/>
  </si>
  <si>
    <t>㎡</t>
  </si>
  <si>
    <t>○人員に関する基準の確認に必要な事項</t>
    <rPh sb="1" eb="18">
      <t>ジ</t>
    </rPh>
    <phoneticPr fontId="5"/>
  </si>
  <si>
    <t>生活相談員</t>
    <rPh sb="0" eb="2">
      <t>セイカツ</t>
    </rPh>
    <rPh sb="2" eb="5">
      <t>ソウダンイン</t>
    </rPh>
    <phoneticPr fontId="5"/>
  </si>
  <si>
    <t>看護職員</t>
  </si>
  <si>
    <t>機能訓練指導員</t>
  </si>
  <si>
    <t>常  勤（人）</t>
    <phoneticPr fontId="5"/>
  </si>
  <si>
    <t>営業日
（該当に〇）</t>
    <rPh sb="0" eb="2">
      <t>エイギョウ</t>
    </rPh>
    <rPh sb="2" eb="3">
      <t>ビ</t>
    </rPh>
    <rPh sb="5" eb="7">
      <t>ガイトウ</t>
    </rPh>
    <phoneticPr fontId="5"/>
  </si>
  <si>
    <t>　　　　　営業時間</t>
    <phoneticPr fontId="5"/>
  </si>
  <si>
    <t>～</t>
    <phoneticPr fontId="5"/>
  </si>
  <si>
    <t>平日</t>
    <rPh sb="0" eb="2">
      <t>ヘイジツ</t>
    </rPh>
    <phoneticPr fontId="5"/>
  </si>
  <si>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</si>
  <si>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</si>
  <si>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平面図</t>
    <rPh sb="0" eb="3">
      <t>ヘイメンズ</t>
    </rPh>
    <phoneticPr fontId="5"/>
  </si>
  <si>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5"/>
  </si>
  <si>
    <t>（参考）付表 9  地域密着型通所介護（療養通所介護）事業所の指定に係る記載事項記入欄不足時の資料</t>
    <rPh sb="10" eb="12">
      <t>チイキ</t>
    </rPh>
    <rPh sb="12" eb="15">
      <t>ミッチャクガタ</t>
    </rPh>
    <phoneticPr fontId="5"/>
  </si>
  <si>
    <t>■複数事業所又はサービス提供単位４以降</t>
    <rPh sb="1" eb="3">
      <t>フクスウ</t>
    </rPh>
    <rPh sb="3" eb="6">
      <t>ジギョウショ</t>
    </rPh>
    <rPh sb="6" eb="7">
      <t>マタ</t>
    </rPh>
    <rPh sb="12" eb="14">
      <t>テイキョウ</t>
    </rPh>
    <phoneticPr fontId="5"/>
  </si>
  <si>
    <t>地域密着型通所介護</t>
    <rPh sb="0" eb="9">
      <t>チイキミッチャクガタツウショカイゴ</t>
    </rPh>
    <phoneticPr fontId="5"/>
  </si>
  <si>
    <t>日</t>
    <rPh sb="0" eb="1">
      <t>ニチ</t>
    </rPh>
    <phoneticPr fontId="5"/>
  </si>
  <si>
    <t>（参考様式３）</t>
    <rPh sb="1" eb="3">
      <t>サンコウ</t>
    </rPh>
    <rPh sb="3" eb="5">
      <t>ヨウシキ</t>
    </rPh>
    <phoneticPr fontId="5"/>
  </si>
  <si>
    <t>事業所・施設の名称</t>
    <rPh sb="0" eb="3">
      <t>ジギョウショ</t>
    </rPh>
    <rPh sb="4" eb="6">
      <t>シセツ</t>
    </rPh>
    <rPh sb="7" eb="9">
      <t>メイショウ</t>
    </rPh>
    <phoneticPr fontId="5"/>
  </si>
  <si>
    <t>備考　1</t>
    <rPh sb="0" eb="2">
      <t>ビコウ</t>
    </rPh>
    <phoneticPr fontId="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</si>
  <si>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5"/>
  </si>
  <si>
    <t>　各室の用途及び面積を記載してください。</t>
    <phoneticPr fontId="5"/>
  </si>
  <si>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</si>
  <si>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展示コーナー</t>
    <rPh sb="0" eb="2">
      <t>テンジ</t>
    </rPh>
    <phoneticPr fontId="5"/>
  </si>
  <si>
    <t>　調理室</t>
    <rPh sb="1" eb="4">
      <t>チョウリシツ</t>
    </rPh>
    <phoneticPr fontId="5"/>
  </si>
  <si>
    <t>　談話室</t>
    <rPh sb="1" eb="4">
      <t>ダンワシツ</t>
    </rPh>
    <phoneticPr fontId="5"/>
  </si>
  <si>
    <t>　相談室</t>
    <rPh sb="1" eb="4">
      <t>ソウダンシツ</t>
    </rPh>
    <phoneticPr fontId="5"/>
  </si>
  <si>
    <t>　診察室 40㎡</t>
    <rPh sb="1" eb="4">
      <t>シンサツシツ</t>
    </rPh>
    <phoneticPr fontId="5"/>
  </si>
  <si>
    <t>　30㎡</t>
    <phoneticPr fontId="5"/>
  </si>
  <si>
    <t>　20㎡</t>
    <phoneticPr fontId="5"/>
  </si>
  <si>
    <t>　調剤室</t>
    <rPh sb="1" eb="3">
      <t>チョウザイ</t>
    </rPh>
    <rPh sb="3" eb="4">
      <t>シツ</t>
    </rPh>
    <phoneticPr fontId="5"/>
  </si>
  <si>
    <t>玄関ホール</t>
    <rPh sb="0" eb="2">
      <t>ゲンカン</t>
    </rPh>
    <phoneticPr fontId="5"/>
  </si>
  <si>
    <t>　　機能訓練室　100㎡</t>
    <rPh sb="2" eb="4">
      <t>キノウ</t>
    </rPh>
    <rPh sb="4" eb="6">
      <t>クンレン</t>
    </rPh>
    <rPh sb="6" eb="7">
      <t>シツ</t>
    </rPh>
    <phoneticPr fontId="5"/>
  </si>
  <si>
    <t>　　（食堂兼用）</t>
    <rPh sb="3" eb="5">
      <t>ショクドウ</t>
    </rPh>
    <rPh sb="5" eb="7">
      <t>ケンヨウ</t>
    </rPh>
    <phoneticPr fontId="5"/>
  </si>
  <si>
    <t>浴室 70㎡</t>
    <rPh sb="0" eb="2">
      <t>ヨクシツ</t>
    </rPh>
    <phoneticPr fontId="5"/>
  </si>
  <si>
    <t>　便所</t>
    <rPh sb="1" eb="3">
      <t>ベンジョ</t>
    </rPh>
    <phoneticPr fontId="5"/>
  </si>
  <si>
    <t>事務室 30㎡</t>
    <rPh sb="0" eb="3">
      <t>ジムシツ</t>
    </rPh>
    <phoneticPr fontId="5"/>
  </si>
  <si>
    <t>（参考様式４）</t>
    <phoneticPr fontId="5"/>
  </si>
  <si>
    <t>設備等一覧表</t>
    <phoneticPr fontId="5"/>
  </si>
  <si>
    <t>サービス種類　（</t>
    <rPh sb="4" eb="6">
      <t>シュルイ</t>
    </rPh>
    <phoneticPr fontId="5"/>
  </si>
  <si>
    <t>）</t>
    <phoneticPr fontId="5"/>
  </si>
  <si>
    <t>事業所名・施設名　（</t>
    <rPh sb="0" eb="3">
      <t>ジギョウショ</t>
    </rPh>
    <rPh sb="3" eb="4">
      <t>メイ</t>
    </rPh>
    <rPh sb="5" eb="7">
      <t>シセツ</t>
    </rPh>
    <rPh sb="7" eb="8">
      <t>メイ</t>
    </rPh>
    <phoneticPr fontId="5"/>
  </si>
  <si>
    <t>チェック欄</t>
    <rPh sb="4" eb="5">
      <t>ラン</t>
    </rPh>
    <phoneticPr fontId="5"/>
  </si>
  <si>
    <t>設備の種類</t>
    <rPh sb="0" eb="2">
      <t>セツビ</t>
    </rPh>
    <rPh sb="3" eb="5">
      <t>シュルイ</t>
    </rPh>
    <phoneticPr fontId="5"/>
  </si>
  <si>
    <t>設備基準上適合すべき項目</t>
    <rPh sb="0" eb="2">
      <t>セツビ</t>
    </rPh>
    <rPh sb="2" eb="4">
      <t>キジュン</t>
    </rPh>
    <rPh sb="4" eb="5">
      <t>ジョウ</t>
    </rPh>
    <rPh sb="5" eb="7">
      <t>テキゴウ</t>
    </rPh>
    <rPh sb="10" eb="12">
      <t>コウモク</t>
    </rPh>
    <phoneticPr fontId="5"/>
  </si>
  <si>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5"/>
  </si>
  <si>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5"/>
  </si>
  <si>
    <t>（参考様式５）</t>
    <phoneticPr fontId="5"/>
  </si>
  <si>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</si>
  <si>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</si>
  <si>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</si>
  <si>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</si>
  <si>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5"/>
  </si>
  <si>
    <t>２  円滑かつ迅速に苦情処理を行うための処理体制・手順</t>
    <phoneticPr fontId="5"/>
  </si>
  <si>
    <t>３  その他参考事項</t>
    <phoneticPr fontId="5"/>
  </si>
  <si>
    <t>備考  上の事項は例示であり、これにかかわらず苦情処理に係る対応方針を具体的に記してください。</t>
  </si>
  <si>
    <t>（参考様式６）</t>
    <rPh sb="1" eb="3">
      <t>サンコウ</t>
    </rPh>
    <rPh sb="3" eb="5">
      <t>ヨウシキ</t>
    </rPh>
    <phoneticPr fontId="5"/>
  </si>
  <si>
    <t>誓　約　書</t>
    <phoneticPr fontId="5"/>
  </si>
  <si>
    <t>月</t>
    <rPh sb="0" eb="1">
      <t>ゲツ</t>
    </rPh>
    <phoneticPr fontId="5"/>
  </si>
  <si>
    <t>江東</t>
    <rPh sb="0" eb="2">
      <t>コウトウ</t>
    </rPh>
    <phoneticPr fontId="5"/>
  </si>
  <si>
    <t>区長     殿</t>
    <rPh sb="0" eb="1">
      <t>ク</t>
    </rPh>
    <phoneticPr fontId="5"/>
  </si>
  <si>
    <t xml:space="preserve">申請者    </t>
    <phoneticPr fontId="5"/>
  </si>
  <si>
    <t>（名称）</t>
    <rPh sb="1" eb="3">
      <t>メイショウ</t>
    </rPh>
    <phoneticPr fontId="5"/>
  </si>
  <si>
    <t>（代表者の職名・氏名）</t>
    <rPh sb="1" eb="4">
      <t>ダイヒョウシャ</t>
    </rPh>
    <rPh sb="5" eb="7">
      <t>ショクメイ</t>
    </rPh>
    <rPh sb="8" eb="10">
      <t>シメイ</t>
    </rPh>
    <phoneticPr fontId="5"/>
  </si>
  <si>
    <r>
      <rPr>
        <sz val="11"/>
        <rFont val="ＭＳ Ｐゴシック"/>
        <family val="3"/>
        <charset val="128"/>
      </rPr>
      <t>　申請者が別紙のいずれにも該当しない者であることを誓約します。</t>
    </r>
    <r>
      <rPr>
        <sz val="10"/>
        <rFont val="ＭＳ Ｐゴシック"/>
        <family val="3"/>
        <charset val="128"/>
      </rPr>
      <t xml:space="preserve">
</t>
    </r>
    <rPh sb="5" eb="7">
      <t>ベッシ</t>
    </rPh>
    <phoneticPr fontId="5"/>
  </si>
  <si>
    <t>別紙①：　地域密着型サービス事業所向け</t>
    <rPh sb="0" eb="2">
      <t>ベッシ</t>
    </rPh>
    <rPh sb="17" eb="18">
      <t>ム</t>
    </rPh>
    <phoneticPr fontId="5"/>
  </si>
  <si>
    <t>別紙②：　居宅介護支援事業所向け</t>
    <rPh sb="0" eb="2">
      <t>ベッシ</t>
    </rPh>
    <rPh sb="14" eb="15">
      <t>ム</t>
    </rPh>
    <phoneticPr fontId="5"/>
  </si>
  <si>
    <t>別紙③：　地域密着型介護予防サービス事業所向け</t>
    <rPh sb="0" eb="2">
      <t>ベッシ</t>
    </rPh>
    <rPh sb="21" eb="22">
      <t>ム</t>
    </rPh>
    <phoneticPr fontId="5"/>
  </si>
  <si>
    <t>別紙④：　介護予防支援事業所向け</t>
    <rPh sb="0" eb="2">
      <t>ベッシ</t>
    </rPh>
    <rPh sb="5" eb="7">
      <t>カイゴ</t>
    </rPh>
    <rPh sb="7" eb="9">
      <t>ヨボウ</t>
    </rPh>
    <rPh sb="9" eb="11">
      <t>シエン</t>
    </rPh>
    <rPh sb="14" eb="15">
      <t>ム</t>
    </rPh>
    <phoneticPr fontId="5"/>
  </si>
  <si>
    <t>（該当に○）</t>
    <rPh sb="1" eb="3">
      <t>ガイトウ</t>
    </rPh>
    <phoneticPr fontId="5"/>
  </si>
  <si>
    <t>（別紙①：地域密着型サービス事業所向け）</t>
    <rPh sb="1" eb="3">
      <t>ベッシ</t>
    </rPh>
    <rPh sb="17" eb="18">
      <t>ム</t>
    </rPh>
    <phoneticPr fontId="51"/>
  </si>
  <si>
    <t>介護保険法第７８条の２第４項</t>
    <phoneticPr fontId="51"/>
  </si>
  <si>
    <t>（介護保険法第７８条の２第４項各号に規定する要件）</t>
    <phoneticPr fontId="5"/>
  </si>
  <si>
    <t>（1）</t>
    <phoneticPr fontId="5"/>
  </si>
  <si>
    <t>申請者が法人又は病床を有する診療所を開設している者(複合型サービス(看護小規模多機能型居宅介護に限る。)に係る指定の申請を行う場合に限る。)でないとき。</t>
    <rPh sb="0" eb="3">
      <t>シンセイシャ</t>
    </rPh>
    <rPh sb="4" eb="6">
      <t>ホウジン</t>
    </rPh>
    <rPh sb="6" eb="7">
      <t>マタ</t>
    </rPh>
    <rPh sb="8" eb="10">
      <t>ビョウショウ</t>
    </rPh>
    <rPh sb="11" eb="12">
      <t>ユウ</t>
    </rPh>
    <rPh sb="14" eb="17">
      <t>シンリョウジョ</t>
    </rPh>
    <rPh sb="18" eb="20">
      <t>カイセツ</t>
    </rPh>
    <rPh sb="24" eb="25">
      <t>モノ</t>
    </rPh>
    <rPh sb="26" eb="29">
      <t>フクゴウガタ</t>
    </rPh>
    <phoneticPr fontId="5"/>
  </si>
  <si>
    <t>（2）</t>
    <phoneticPr fontId="5"/>
  </si>
  <si>
    <t>当該申請に係る事業所の従業者の知識及び技能並びに人員が、江東区指定地域密着型サービス等の事業の人員、設備及び運営の基準等に関する条例（平成２５年３月江東区条例第２６号。以下「条例」という。）で定める基準若しくは員数又は指定地域密着型サービスに従事する従業者に関する基準を満たしていないとき。</t>
    <phoneticPr fontId="5"/>
  </si>
  <si>
    <t>（3）</t>
    <phoneticPr fontId="5"/>
  </si>
  <si>
    <t>申請者が、条例で定める指定地域密着型サービスの事業の設備及び運営に関する基準に従って適正な地域密着型サービス事業の運営をすることができないと認められるとき。</t>
    <phoneticPr fontId="5"/>
  </si>
  <si>
    <t>（4）</t>
    <phoneticPr fontId="5"/>
  </si>
  <si>
    <t>当該申請に係る事業所が江東区の区域の外にある場合であって、その所在地の市町村長（特別区を含む。）の同意を得ていないとき。</t>
    <phoneticPr fontId="5"/>
  </si>
  <si>
    <t>（4の2）</t>
    <phoneticPr fontId="5"/>
  </si>
  <si>
    <t>申請者が、禁錮以上の刑に処せられ、その執行を終わり、又は執行を受けることがなくなるまでの者であるとき。</t>
    <phoneticPr fontId="5"/>
  </si>
  <si>
    <t>（5）</t>
    <phoneticPr fontId="5"/>
  </si>
  <si>
    <t>申請者が、介護保険法（平成９年法律第１２３号。以下「法」という。）その他国民の保健医療若しくは福祉に関する法律で政令で定めるものの規定により罰金の刑に処せられ、その執行を終わり、又は執行を受けることがなくなるまでの者であるとき。</t>
    <rPh sb="0" eb="3">
      <t>シンセイシャ</t>
    </rPh>
    <rPh sb="5" eb="7">
      <t>カイゴ</t>
    </rPh>
    <rPh sb="7" eb="9">
      <t>ホケン</t>
    </rPh>
    <rPh sb="9" eb="10">
      <t>ホウ</t>
    </rPh>
    <rPh sb="11" eb="13">
      <t>ヘイセイ</t>
    </rPh>
    <rPh sb="14" eb="15">
      <t>ネン</t>
    </rPh>
    <rPh sb="15" eb="17">
      <t>ホウリツ</t>
    </rPh>
    <rPh sb="17" eb="18">
      <t>ダイ</t>
    </rPh>
    <rPh sb="21" eb="22">
      <t>ゴウ</t>
    </rPh>
    <rPh sb="23" eb="25">
      <t>イカ</t>
    </rPh>
    <rPh sb="26" eb="27">
      <t>ホウ</t>
    </rPh>
    <rPh sb="35" eb="36">
      <t>タ</t>
    </rPh>
    <rPh sb="36" eb="37">
      <t>コク</t>
    </rPh>
    <phoneticPr fontId="5"/>
  </si>
  <si>
    <t>（5の2）</t>
    <phoneticPr fontId="5"/>
  </si>
  <si>
    <t>申請者が、労働に関する法律の規定であって政令で定めるものにより罰金の刑に処せられ、その執行を終わり、又は執行を受けることがなくなるまでの者であるとき。</t>
    <phoneticPr fontId="5"/>
  </si>
  <si>
    <t>（5の3）</t>
    <phoneticPr fontId="5"/>
  </si>
  <si>
    <t>申請者が、保険料等について、当該申請をした日の前日までに、納付義務を定めた法律の規定に基づく滞納処分を受け、かつ、当該処分を受けた日から正当な理由なく３月以上の期間にわたり、当該処分を受けた日以降に納期限の到来した保険料等の全てを引き続き滞納している者であるとき。</t>
    <phoneticPr fontId="5"/>
  </si>
  <si>
    <t>（6）</t>
    <phoneticPr fontId="5"/>
  </si>
  <si>
    <t>申請者（認知症対応型共同生活介護、地域密着型特定施設入居者生活介護又は地域密着型介護老人福祉施設入所者生活介護に係る指定の申請者を除く。）が、法第７８条の１０（第２号から第５号までを除く。）の規定により指定（認知症対応型共同生活介護、地域密着型特定施設入居者生活介護又は地域密着型介護老人福祉施設入所者生活介護に係る指定を除く。）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等であった者で当該取消しの日から起算して５年を経過しないものを含み、当該指定を取り消された者が法人でない事業所である場合においては、当該通知があった日前６０日以内に当該事業所の管理者であった者で当該取消しの日から起算して５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</si>
  <si>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（6の2）</t>
    <phoneticPr fontId="5"/>
  </si>
  <si>
    <t>申請者（認知症対応型共同生活介護、地域密着型特定施設入居者生活介護又は地域密着型介護老人福祉施設入所者生活介護に係る指定の申請者に限る。）が、法第７８条の１０（第２号から第５号までを除く。）の規定により指定（認知症対応型共同生活介護、地域密着型特定施設入居者生活介護又は地域密着型介護老人福祉施設入所者生活介護に係る指定に限る。）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等であった者で当該取消しの日から起算して５年を経過しないものを含み、当該指定を取り消された者が法人でない事業所である場合においては、当該通知があった日前６０日以内に当該事業所の管理者であった者で当該取消しの日から起算して５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</si>
  <si>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（6の3）</t>
    <phoneticPr fontId="5"/>
  </si>
  <si>
    <t>申請者と密接な関係を有する者（地域密着型介護老人福祉施設入所者生活介護に係る指定の申請者と密接な関係を有する者を除く。）が、法第７８条の１０（第２号から第５号までを除く。）の規定により指定を取り消され、その取消しの日から起算して５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</si>
  <si>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（7）</t>
    <phoneticPr fontId="5"/>
  </si>
  <si>
    <t>申請者が、法第７８条の１０（第２号から第５号までを除く。）の規定による指定の取消しの処分に係る行政手続法第１５条の規定による通知があった日から当該処分をする日又は処分をしないことを決定する日までの間に法第７８条の５第２項の規定による事業の廃止の届出をした者（当該事業の廃止について相当の理由がある者を除く。）又は法第７８条の８の規定による指定の辞退をした者（当該指定の辞退について相当の理由がある者を除く。）で、当該届出又は指定の辞退の日から起算して５年を経過しないものであるとき。</t>
    <rPh sb="0" eb="3">
      <t>シンセイシャ</t>
    </rPh>
    <rPh sb="5" eb="6">
      <t>ホウ</t>
    </rPh>
    <rPh sb="6" eb="7">
      <t>ダイ</t>
    </rPh>
    <rPh sb="9" eb="10">
      <t>ジョウ</t>
    </rPh>
    <rPh sb="14" eb="15">
      <t>ダイ</t>
    </rPh>
    <rPh sb="16" eb="17">
      <t>ゴウ</t>
    </rPh>
    <rPh sb="19" eb="20">
      <t>ダイ</t>
    </rPh>
    <rPh sb="21" eb="22">
      <t>ゴウ</t>
    </rPh>
    <rPh sb="25" eb="26">
      <t>ノゾ</t>
    </rPh>
    <rPh sb="30" eb="32">
      <t>キテイ</t>
    </rPh>
    <rPh sb="35" eb="37">
      <t>シテイ</t>
    </rPh>
    <phoneticPr fontId="5"/>
  </si>
  <si>
    <t>（7の2）</t>
    <phoneticPr fontId="5"/>
  </si>
  <si>
    <t>前号に規定する期間内に法第７８条の５第２項の規定による事業の廃止の届出又は法第７８条の８の規定による指定の辞退があった場合において、申請者が、同号の通知の日前６０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５年を経過しないものであるとき。</t>
    <rPh sb="0" eb="2">
      <t>ゼンゴウ</t>
    </rPh>
    <rPh sb="3" eb="5">
      <t>キテイ</t>
    </rPh>
    <rPh sb="7" eb="10">
      <t>キカンナイ</t>
    </rPh>
    <rPh sb="11" eb="12">
      <t>ホウ</t>
    </rPh>
    <rPh sb="12" eb="13">
      <t>ダイ</t>
    </rPh>
    <rPh sb="15" eb="16">
      <t>ジョウ</t>
    </rPh>
    <rPh sb="18" eb="19">
      <t>ダイ</t>
    </rPh>
    <rPh sb="20" eb="21">
      <t>コウ</t>
    </rPh>
    <rPh sb="22" eb="24">
      <t>キテイ</t>
    </rPh>
    <rPh sb="27" eb="29">
      <t>ジギョウ</t>
    </rPh>
    <rPh sb="30" eb="32">
      <t>ハイシ</t>
    </rPh>
    <rPh sb="33" eb="35">
      <t>トドケデ</t>
    </rPh>
    <phoneticPr fontId="5"/>
  </si>
  <si>
    <t>（8）</t>
    <phoneticPr fontId="5"/>
  </si>
  <si>
    <t>申請者が、指定の申請前５年以内に居宅サービス等に関し不正又は著しく不当な行為をした者であるとき。</t>
    <rPh sb="0" eb="3">
      <t>シンセイシャ</t>
    </rPh>
    <rPh sb="5" eb="7">
      <t>シテイ</t>
    </rPh>
    <rPh sb="8" eb="10">
      <t>シンセイ</t>
    </rPh>
    <rPh sb="10" eb="11">
      <t>マエ</t>
    </rPh>
    <rPh sb="12" eb="13">
      <t>ネン</t>
    </rPh>
    <rPh sb="13" eb="15">
      <t>イナイ</t>
    </rPh>
    <rPh sb="16" eb="18">
      <t>キョタク</t>
    </rPh>
    <rPh sb="22" eb="23">
      <t>ナド</t>
    </rPh>
    <rPh sb="24" eb="25">
      <t>カン</t>
    </rPh>
    <rPh sb="26" eb="28">
      <t>フセイ</t>
    </rPh>
    <rPh sb="28" eb="29">
      <t>マタ</t>
    </rPh>
    <rPh sb="30" eb="31">
      <t>イチジル</t>
    </rPh>
    <rPh sb="33" eb="35">
      <t>フトウ</t>
    </rPh>
    <phoneticPr fontId="5"/>
  </si>
  <si>
    <t>（9）</t>
    <phoneticPr fontId="5"/>
  </si>
  <si>
    <t>申請者（認知症対応型共同生活介護、地域密着型特定施設入居者生活介護又は地域密着型介護老人福祉施設入所者生活介護に係る指定の申請者を除く。）が、法人で、その役員等のうちに第４号の２から第６号まで又は前３号のいずれかに該当する者のあるものであるとき。</t>
    <phoneticPr fontId="5"/>
  </si>
  <si>
    <t>（10）</t>
    <phoneticPr fontId="5"/>
  </si>
  <si>
    <t>申請者（認知症対応型共同生活介護、地域密着型特定施設入居者生活介護又は地域密着型介護老人福祉施設入所者生活介護に係る指定の申請者に限る。)が、法人で、その役員等のうちに第４号の２から第５号の３まで、第６号の２又は第７号から第８号までのいずれかに該当する者のあるものであるとき。</t>
    <phoneticPr fontId="5"/>
  </si>
  <si>
    <t>（11）</t>
    <phoneticPr fontId="5"/>
  </si>
  <si>
    <t>申請者（認知症対応型共同生活介護、地域密着型特定施設入居者生活介護又は地域密着型介護老人福祉施設入所者生活介護に係る指定の申請者を除く。）が、法人でない事業所で、その管理者が第４号の２から第６号まで又は第７号から第８号までのいずれかに該当する者であるとき。</t>
    <phoneticPr fontId="5"/>
  </si>
  <si>
    <t>（12）</t>
    <phoneticPr fontId="5"/>
  </si>
  <si>
    <t>申請者（認知症対応型共同生活介護、地域密着型特定施設入居者生活介護又は地域密着型介護老人福祉施設入所者生活介護に係る指定の申請者に限る。）が、法人でない事業所で、その管理者が第４号の２から第５号の３まで、第６号の２又は第７号から第８号までのいずれかに該当する者であるとき。</t>
    <phoneticPr fontId="5"/>
  </si>
  <si>
    <t>（条例第４条第２項に規定する要件）</t>
    <phoneticPr fontId="5"/>
  </si>
  <si>
    <t>申請者の役員等（法第７８条の２第４項第６号に規定する役員等をいう。）又は病床を有する診療所を開設している者が江東区暴力団排除条例（平成２４年３月江東区条例第１号）第２条第２号に規定する暴力団員及び同条第３号に規定する暴力団関係者であるとき。</t>
    <phoneticPr fontId="5"/>
  </si>
  <si>
    <t>（参考様式1）</t>
    <rPh sb="1" eb="3">
      <t>サンコウ</t>
    </rPh>
    <rPh sb="3" eb="5">
      <t>ヨウシキ</t>
    </rPh>
    <phoneticPr fontId="5"/>
  </si>
  <si>
    <t>従業者の勤務の体制及び勤務形態一覧表　</t>
  </si>
  <si>
    <t>サービス種別（</t>
    <rPh sb="4" eb="6">
      <t>シュベツ</t>
    </rPh>
    <phoneticPr fontId="60"/>
  </si>
  <si>
    <t>地域密着型通所介護</t>
    <rPh sb="0" eb="2">
      <t>チイキ</t>
    </rPh>
    <rPh sb="2" eb="5">
      <t>ミッチャクガタ</t>
    </rPh>
    <rPh sb="5" eb="7">
      <t>ツウショ</t>
    </rPh>
    <rPh sb="7" eb="9">
      <t>カイゴ</t>
    </rPh>
    <phoneticPr fontId="60"/>
  </si>
  <si>
    <t>）</t>
    <phoneticPr fontId="60"/>
  </si>
  <si>
    <t>令和</t>
    <rPh sb="0" eb="2">
      <t>レイワ</t>
    </rPh>
    <phoneticPr fontId="60"/>
  </si>
  <si>
    <t>(</t>
    <phoneticPr fontId="60"/>
  </si>
  <si>
    <t>)</t>
    <phoneticPr fontId="60"/>
  </si>
  <si>
    <t>年</t>
    <rPh sb="0" eb="1">
      <t>ネン</t>
    </rPh>
    <phoneticPr fontId="60"/>
  </si>
  <si>
    <t>月</t>
    <rPh sb="0" eb="1">
      <t>ゲツ</t>
    </rPh>
    <phoneticPr fontId="60"/>
  </si>
  <si>
    <t>事業所名（</t>
    <rPh sb="0" eb="3">
      <t>ジギョウショ</t>
    </rPh>
    <rPh sb="3" eb="4">
      <t>メイ</t>
    </rPh>
    <phoneticPr fontId="60"/>
  </si>
  <si>
    <t>○○デイサービス</t>
    <phoneticPr fontId="60"/>
  </si>
  <si>
    <t>(1)</t>
    <phoneticPr fontId="60"/>
  </si>
  <si>
    <t>４週</t>
  </si>
  <si>
    <t>(2)</t>
    <phoneticPr fontId="60"/>
  </si>
  <si>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</si>
  <si>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60"/>
  </si>
  <si>
    <t>時間/週</t>
    <rPh sb="0" eb="2">
      <t>ジカン</t>
    </rPh>
    <rPh sb="3" eb="4">
      <t>シュウ</t>
    </rPh>
    <phoneticPr fontId="60"/>
  </si>
  <si>
    <t>時間/月</t>
    <rPh sb="0" eb="2">
      <t>ジカン</t>
    </rPh>
    <rPh sb="3" eb="4">
      <t>ツキ</t>
    </rPh>
    <phoneticPr fontId="60"/>
  </si>
  <si>
    <t>当月の日数</t>
    <rPh sb="0" eb="2">
      <t>トウゲツ</t>
    </rPh>
    <rPh sb="3" eb="5">
      <t>ニッスウ</t>
    </rPh>
    <phoneticPr fontId="60"/>
  </si>
  <si>
    <t>日</t>
    <rPh sb="0" eb="1">
      <t>ニチ</t>
    </rPh>
    <phoneticPr fontId="60"/>
  </si>
  <si>
    <t>(4) 事業所全体のサービス提供単位数</t>
    <phoneticPr fontId="60"/>
  </si>
  <si>
    <t>単位</t>
    <rPh sb="0" eb="2">
      <t>タンイ</t>
    </rPh>
    <phoneticPr fontId="60"/>
  </si>
  <si>
    <t>単位目</t>
    <rPh sb="0" eb="2">
      <t>タンイ</t>
    </rPh>
    <rPh sb="2" eb="3">
      <t>メ</t>
    </rPh>
    <phoneticPr fontId="60"/>
  </si>
  <si>
    <t xml:space="preserve">(5) 当該サービス提供単位のサービス提供時間 </t>
    <rPh sb="4" eb="6">
      <t>トウガイ</t>
    </rPh>
    <rPh sb="10" eb="12">
      <t>テイキョウ</t>
    </rPh>
    <rPh sb="12" eb="14">
      <t>タンイ</t>
    </rPh>
    <rPh sb="19" eb="21">
      <t>テイキョウ</t>
    </rPh>
    <rPh sb="21" eb="23">
      <t>ジカン</t>
    </rPh>
    <phoneticPr fontId="60"/>
  </si>
  <si>
    <t>～</t>
    <phoneticPr fontId="60"/>
  </si>
  <si>
    <t>（計</t>
    <rPh sb="1" eb="2">
      <t>ケイ</t>
    </rPh>
    <phoneticPr fontId="60"/>
  </si>
  <si>
    <t>時間）</t>
    <rPh sb="0" eb="2">
      <t>ジカン</t>
    </rPh>
    <phoneticPr fontId="60"/>
  </si>
  <si>
    <t>No</t>
    <phoneticPr fontId="60"/>
  </si>
  <si>
    <t>(6) 
職種</t>
    <phoneticPr fontId="5"/>
  </si>
  <si>
    <t>(7)
勤務
形態</t>
    <phoneticPr fontId="5"/>
  </si>
  <si>
    <t>(8)
資格</t>
    <rPh sb="4" eb="6">
      <t>シカク</t>
    </rPh>
    <phoneticPr fontId="60"/>
  </si>
  <si>
    <t>(9) 氏　名</t>
    <phoneticPr fontId="5"/>
  </si>
  <si>
    <t>(10)</t>
    <phoneticPr fontId="60"/>
  </si>
  <si>
    <t>(12)
週平均
勤務時間
数</t>
    <phoneticPr fontId="60"/>
  </si>
  <si>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5"/>
  </si>
  <si>
    <t>1週目</t>
    <rPh sb="1" eb="2">
      <t>シュウ</t>
    </rPh>
    <rPh sb="2" eb="3">
      <t>メ</t>
    </rPh>
    <phoneticPr fontId="60"/>
  </si>
  <si>
    <t>2週目</t>
    <rPh sb="1" eb="2">
      <t>シュウ</t>
    </rPh>
    <rPh sb="2" eb="3">
      <t>メ</t>
    </rPh>
    <phoneticPr fontId="60"/>
  </si>
  <si>
    <t>3週目</t>
    <rPh sb="1" eb="2">
      <t>シュウ</t>
    </rPh>
    <rPh sb="2" eb="3">
      <t>メ</t>
    </rPh>
    <phoneticPr fontId="60"/>
  </si>
  <si>
    <t>4週目</t>
    <rPh sb="1" eb="2">
      <t>シュウ</t>
    </rPh>
    <rPh sb="2" eb="3">
      <t>メ</t>
    </rPh>
    <phoneticPr fontId="60"/>
  </si>
  <si>
    <t>5週目</t>
    <rPh sb="1" eb="2">
      <t>シュウ</t>
    </rPh>
    <rPh sb="2" eb="3">
      <t>メ</t>
    </rPh>
    <phoneticPr fontId="60"/>
  </si>
  <si>
    <t>管理者</t>
    <rPh sb="0" eb="3">
      <t>カンリシャ</t>
    </rPh>
    <phoneticPr fontId="60"/>
  </si>
  <si>
    <t>A</t>
  </si>
  <si>
    <t>ー</t>
  </si>
  <si>
    <t>厚労　太郎</t>
    <rPh sb="0" eb="2">
      <t>コウロウ</t>
    </rPh>
    <rPh sb="3" eb="5">
      <t>タロウ</t>
    </rPh>
    <phoneticPr fontId="60"/>
  </si>
  <si>
    <t>シフト記号</t>
    <phoneticPr fontId="60"/>
  </si>
  <si>
    <t>a</t>
    <phoneticPr fontId="60"/>
  </si>
  <si>
    <t>a</t>
  </si>
  <si>
    <t>勤務時間数</t>
    <rPh sb="0" eb="2">
      <t>キンム</t>
    </rPh>
    <rPh sb="2" eb="4">
      <t>ジカン</t>
    </rPh>
    <rPh sb="4" eb="5">
      <t>スウ</t>
    </rPh>
    <phoneticPr fontId="60"/>
  </si>
  <si>
    <t>サービス提供時間内
の勤務時間数</t>
    <rPh sb="4" eb="6">
      <t>テイキョウ</t>
    </rPh>
    <rPh sb="6" eb="9">
      <t>ジカンナイ</t>
    </rPh>
    <rPh sb="11" eb="13">
      <t>キンム</t>
    </rPh>
    <rPh sb="13" eb="15">
      <t>ジカン</t>
    </rPh>
    <rPh sb="15" eb="16">
      <t>スウ</t>
    </rPh>
    <phoneticPr fontId="60"/>
  </si>
  <si>
    <t>生活相談員</t>
    <rPh sb="0" eb="2">
      <t>セイカツ</t>
    </rPh>
    <rPh sb="2" eb="5">
      <t>ソウダンイン</t>
    </rPh>
    <phoneticPr fontId="60"/>
  </si>
  <si>
    <t>社会福祉士</t>
    <rPh sb="0" eb="2">
      <t>シャカイ</t>
    </rPh>
    <rPh sb="2" eb="5">
      <t>フクシシ</t>
    </rPh>
    <phoneticPr fontId="61"/>
  </si>
  <si>
    <t>○○　A太</t>
    <rPh sb="4" eb="5">
      <t>タ</t>
    </rPh>
    <phoneticPr fontId="60"/>
  </si>
  <si>
    <t>B</t>
  </si>
  <si>
    <t>社会福祉主事任用資格</t>
  </si>
  <si>
    <t>○○　B子</t>
    <rPh sb="4" eb="5">
      <t>コ</t>
    </rPh>
    <phoneticPr fontId="60"/>
  </si>
  <si>
    <t>介護職員</t>
    <rPh sb="0" eb="2">
      <t>カイゴ</t>
    </rPh>
    <rPh sb="2" eb="4">
      <t>ショクイン</t>
    </rPh>
    <phoneticPr fontId="60"/>
  </si>
  <si>
    <t>看護職員</t>
    <rPh sb="0" eb="2">
      <t>カンゴ</t>
    </rPh>
    <rPh sb="2" eb="4">
      <t>ショクイン</t>
    </rPh>
    <phoneticPr fontId="60"/>
  </si>
  <si>
    <t>看護師</t>
    <rPh sb="0" eb="3">
      <t>カンゴシ</t>
    </rPh>
    <phoneticPr fontId="60"/>
  </si>
  <si>
    <t>○○　C男</t>
    <rPh sb="4" eb="5">
      <t>オトコ</t>
    </rPh>
    <phoneticPr fontId="60"/>
  </si>
  <si>
    <t>x</t>
    <phoneticPr fontId="60"/>
  </si>
  <si>
    <t>機能訓練指導員、介護職員</t>
    <rPh sb="0" eb="2">
      <t>キノウ</t>
    </rPh>
    <rPh sb="2" eb="4">
      <t>クンレン</t>
    </rPh>
    <rPh sb="4" eb="7">
      <t>シドウイン</t>
    </rPh>
    <rPh sb="8" eb="10">
      <t>カイゴ</t>
    </rPh>
    <rPh sb="10" eb="12">
      <t>ショクイン</t>
    </rPh>
    <phoneticPr fontId="60"/>
  </si>
  <si>
    <t>D</t>
  </si>
  <si>
    <t>准看護師</t>
    <rPh sb="0" eb="4">
      <t>ジュンカンゴシ</t>
    </rPh>
    <phoneticPr fontId="60"/>
  </si>
  <si>
    <t>○○　D美</t>
    <rPh sb="4" eb="5">
      <t>ミ</t>
    </rPh>
    <phoneticPr fontId="60"/>
  </si>
  <si>
    <t>機能訓練指導員</t>
    <rPh sb="0" eb="2">
      <t>キノウ</t>
    </rPh>
    <rPh sb="2" eb="4">
      <t>クンレン</t>
    </rPh>
    <rPh sb="4" eb="7">
      <t>シドウイン</t>
    </rPh>
    <phoneticPr fontId="60"/>
  </si>
  <si>
    <t>○○　C男</t>
    <phoneticPr fontId="60"/>
  </si>
  <si>
    <t>看護職員、機能訓練指導員</t>
    <rPh sb="0" eb="2">
      <t>カンゴ</t>
    </rPh>
    <rPh sb="2" eb="4">
      <t>ショクイン</t>
    </rPh>
    <rPh sb="5" eb="7">
      <t>キノウ</t>
    </rPh>
    <rPh sb="7" eb="9">
      <t>クンレン</t>
    </rPh>
    <rPh sb="9" eb="12">
      <t>シドウイン</t>
    </rPh>
    <phoneticPr fontId="60"/>
  </si>
  <si>
    <t>介護福祉士</t>
    <rPh sb="0" eb="2">
      <t>カイゴ</t>
    </rPh>
    <rPh sb="2" eb="5">
      <t>フクシシ</t>
    </rPh>
    <phoneticPr fontId="60"/>
  </si>
  <si>
    <t>○○　E次</t>
    <rPh sb="4" eb="5">
      <t>ツギ</t>
    </rPh>
    <phoneticPr fontId="60"/>
  </si>
  <si>
    <t>○○　F子</t>
    <rPh sb="4" eb="5">
      <t>コ</t>
    </rPh>
    <phoneticPr fontId="60"/>
  </si>
  <si>
    <t>y</t>
    <phoneticPr fontId="60"/>
  </si>
  <si>
    <t>看護職員、介護職員</t>
    <rPh sb="0" eb="2">
      <t>カンゴ</t>
    </rPh>
    <rPh sb="2" eb="4">
      <t>ショクイン</t>
    </rPh>
    <rPh sb="5" eb="7">
      <t>カイゴ</t>
    </rPh>
    <rPh sb="7" eb="9">
      <t>ショクイン</t>
    </rPh>
    <phoneticPr fontId="60"/>
  </si>
  <si>
    <t>(14) サービス提供時間内の勤務延時間数</t>
    <phoneticPr fontId="60"/>
  </si>
  <si>
    <t>(15) 利用者数　　　</t>
    <phoneticPr fontId="60"/>
  </si>
  <si>
    <t>(16) サービス提供時間（平均提供時間）</t>
    <rPh sb="9" eb="11">
      <t>テイキョウ</t>
    </rPh>
    <rPh sb="11" eb="13">
      <t>ジカン</t>
    </rPh>
    <rPh sb="14" eb="16">
      <t>ヘイキン</t>
    </rPh>
    <rPh sb="16" eb="18">
      <t>テイキョウ</t>
    </rPh>
    <rPh sb="18" eb="20">
      <t>ジカン</t>
    </rPh>
    <phoneticPr fontId="60"/>
  </si>
  <si>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60"/>
  </si>
  <si>
    <t>（参考）
(18) 1日の職種別人員内訳</t>
    <rPh sb="1" eb="3">
      <t>サンコウ</t>
    </rPh>
    <rPh sb="11" eb="12">
      <t>ニチ</t>
    </rPh>
    <rPh sb="13" eb="16">
      <t>ショクシュベツ</t>
    </rPh>
    <rPh sb="16" eb="17">
      <t>ニン</t>
    </rPh>
    <rPh sb="17" eb="18">
      <t>イン</t>
    </rPh>
    <rPh sb="18" eb="19">
      <t>ウチ</t>
    </rPh>
    <rPh sb="19" eb="20">
      <t>ヤク</t>
    </rPh>
    <phoneticPr fontId="60"/>
  </si>
  <si>
    <t>≪要 提出≫</t>
    <rPh sb="1" eb="2">
      <t>ヨウ</t>
    </rPh>
    <rPh sb="3" eb="5">
      <t>テイシュツ</t>
    </rPh>
    <phoneticPr fontId="60"/>
  </si>
  <si>
    <t>■シフト記号表（勤務時間帯）</t>
    <rPh sb="4" eb="6">
      <t>キゴウ</t>
    </rPh>
    <rPh sb="6" eb="7">
      <t>ヒョウ</t>
    </rPh>
    <rPh sb="8" eb="10">
      <t>キンム</t>
    </rPh>
    <rPh sb="10" eb="13">
      <t>ジカンタイ</t>
    </rPh>
    <phoneticPr fontId="60"/>
  </si>
  <si>
    <t>※24時間表記</t>
  </si>
  <si>
    <t>休憩時間1時間は「1:00」、休憩時間45分は「00:45」と入力してください。</t>
    <phoneticPr fontId="60"/>
  </si>
  <si>
    <t>勤務時間</t>
    <rPh sb="0" eb="2">
      <t>キンム</t>
    </rPh>
    <rPh sb="2" eb="4">
      <t>ジカン</t>
    </rPh>
    <phoneticPr fontId="60"/>
  </si>
  <si>
    <t>サービス提供時間</t>
    <rPh sb="4" eb="6">
      <t>テイキョウ</t>
    </rPh>
    <rPh sb="6" eb="8">
      <t>ジカン</t>
    </rPh>
    <phoneticPr fontId="60"/>
  </si>
  <si>
    <t>サービス提供時間内の勤務時間</t>
    <rPh sb="4" eb="6">
      <t>テイキョウ</t>
    </rPh>
    <rPh sb="6" eb="8">
      <t>ジカン</t>
    </rPh>
    <rPh sb="8" eb="9">
      <t>ナイ</t>
    </rPh>
    <rPh sb="10" eb="12">
      <t>キンム</t>
    </rPh>
    <rPh sb="12" eb="14">
      <t>ジカン</t>
    </rPh>
    <phoneticPr fontId="60"/>
  </si>
  <si>
    <t>自由記載欄</t>
    <rPh sb="0" eb="2">
      <t>ジユウ</t>
    </rPh>
    <rPh sb="2" eb="4">
      <t>キサイ</t>
    </rPh>
    <rPh sb="4" eb="5">
      <t>ラン</t>
    </rPh>
    <phoneticPr fontId="60"/>
  </si>
  <si>
    <t>記号</t>
    <rPh sb="0" eb="2">
      <t>キゴウ</t>
    </rPh>
    <phoneticPr fontId="60"/>
  </si>
  <si>
    <t>始業時刻</t>
    <rPh sb="0" eb="2">
      <t>シギョウ</t>
    </rPh>
    <rPh sb="2" eb="4">
      <t>ジコク</t>
    </rPh>
    <phoneticPr fontId="60"/>
  </si>
  <si>
    <t>終業時刻</t>
    <rPh sb="0" eb="2">
      <t>シュウギョウ</t>
    </rPh>
    <rPh sb="2" eb="4">
      <t>ジコク</t>
    </rPh>
    <phoneticPr fontId="60"/>
  </si>
  <si>
    <t>うち、休憩時間</t>
    <rPh sb="3" eb="5">
      <t>キュウケイ</t>
    </rPh>
    <rPh sb="5" eb="7">
      <t>ジカン</t>
    </rPh>
    <phoneticPr fontId="60"/>
  </si>
  <si>
    <t>開始時刻</t>
    <rPh sb="0" eb="2">
      <t>カイシ</t>
    </rPh>
    <rPh sb="2" eb="4">
      <t>ジコク</t>
    </rPh>
    <phoneticPr fontId="60"/>
  </si>
  <si>
    <t>終了時刻</t>
    <rPh sb="0" eb="2">
      <t>シュウリョウ</t>
    </rPh>
    <rPh sb="2" eb="4">
      <t>ジコク</t>
    </rPh>
    <phoneticPr fontId="60"/>
  </si>
  <si>
    <t>：</t>
    <phoneticPr fontId="60"/>
  </si>
  <si>
    <t>（</t>
    <phoneticPr fontId="60"/>
  </si>
  <si>
    <t>b</t>
    <phoneticPr fontId="60"/>
  </si>
  <si>
    <t>c</t>
    <phoneticPr fontId="60"/>
  </si>
  <si>
    <t>d</t>
    <phoneticPr fontId="60"/>
  </si>
  <si>
    <t>e</t>
    <phoneticPr fontId="60"/>
  </si>
  <si>
    <t>f</t>
    <phoneticPr fontId="60"/>
  </si>
  <si>
    <t>g</t>
    <phoneticPr fontId="60"/>
  </si>
  <si>
    <t>h</t>
    <phoneticPr fontId="60"/>
  </si>
  <si>
    <t>i</t>
    <phoneticPr fontId="60"/>
  </si>
  <si>
    <t>j</t>
    <phoneticPr fontId="60"/>
  </si>
  <si>
    <t>k</t>
    <phoneticPr fontId="60"/>
  </si>
  <si>
    <t>l</t>
    <phoneticPr fontId="60"/>
  </si>
  <si>
    <t>m</t>
    <phoneticPr fontId="60"/>
  </si>
  <si>
    <t>n</t>
    <phoneticPr fontId="60"/>
  </si>
  <si>
    <t>o</t>
    <phoneticPr fontId="60"/>
  </si>
  <si>
    <t>p</t>
    <phoneticPr fontId="60"/>
  </si>
  <si>
    <t>q</t>
    <phoneticPr fontId="60"/>
  </si>
  <si>
    <t>r</t>
    <phoneticPr fontId="60"/>
  </si>
  <si>
    <t>s</t>
    <phoneticPr fontId="60"/>
  </si>
  <si>
    <t>t</t>
    <phoneticPr fontId="60"/>
  </si>
  <si>
    <t>u</t>
    <phoneticPr fontId="60"/>
  </si>
  <si>
    <t>v</t>
    <phoneticPr fontId="60"/>
  </si>
  <si>
    <t>w</t>
    <phoneticPr fontId="60"/>
  </si>
  <si>
    <t>z</t>
    <phoneticPr fontId="60"/>
  </si>
  <si>
    <t>休</t>
    <rPh sb="0" eb="1">
      <t>ヤス</t>
    </rPh>
    <phoneticPr fontId="60"/>
  </si>
  <si>
    <t>休日</t>
    <rPh sb="0" eb="2">
      <t>キュウジツ</t>
    </rPh>
    <phoneticPr fontId="60"/>
  </si>
  <si>
    <t>-</t>
    <phoneticPr fontId="60"/>
  </si>
  <si>
    <t>・職種ごとの勤務時間を「○：○○～○：○○」と表記することが困難な場合は、No21～30を活用し、勤務時間数のみを入力してください。</t>
    <rPh sb="45" eb="47">
      <t>カツヨウ</t>
    </rPh>
    <phoneticPr fontId="60"/>
  </si>
  <si>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60"/>
  </si>
  <si>
    <t>・シフト記号が足りない場合は、適宜、行を追加してください。</t>
    <rPh sb="4" eb="6">
      <t>キゴウ</t>
    </rPh>
    <rPh sb="7" eb="8">
      <t>タ</t>
    </rPh>
    <rPh sb="11" eb="13">
      <t>バアイ</t>
    </rPh>
    <rPh sb="15" eb="17">
      <t>テキギ</t>
    </rPh>
    <rPh sb="18" eb="19">
      <t>ギョウ</t>
    </rPh>
    <rPh sb="20" eb="22">
      <t>ツイカ</t>
    </rPh>
    <phoneticPr fontId="60"/>
  </si>
  <si>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60"/>
  </si>
  <si>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60"/>
  </si>
  <si>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60"/>
  </si>
  <si>
    <t>(17) 確保すべき介護職員の勤務時間数（注：記入方法参照）　　</t>
    <rPh sb="5" eb="7">
      <t>カクホ</t>
    </rPh>
    <rPh sb="10" eb="12">
      <t>カイゴ</t>
    </rPh>
    <rPh sb="12" eb="14">
      <t>ショクイン</t>
    </rPh>
    <rPh sb="15" eb="17">
      <t>キンム</t>
    </rPh>
    <rPh sb="17" eb="20">
      <t>ジカンスウ</t>
    </rPh>
    <phoneticPr fontId="60"/>
  </si>
  <si>
    <t>≪提出不要≫</t>
    <rPh sb="1" eb="3">
      <t>テイシュツ</t>
    </rPh>
    <rPh sb="3" eb="5">
      <t>フヨウ</t>
    </rPh>
    <phoneticPr fontId="60"/>
  </si>
  <si>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5"/>
  </si>
  <si>
    <t>・・・直接入力する必要がある箇所です。</t>
    <rPh sb="3" eb="5">
      <t>チョクセツ</t>
    </rPh>
    <rPh sb="5" eb="7">
      <t>ニュウリョク</t>
    </rPh>
    <rPh sb="9" eb="11">
      <t>ヒツヨウ</t>
    </rPh>
    <rPh sb="14" eb="16">
      <t>カショ</t>
    </rPh>
    <phoneticPr fontId="60"/>
  </si>
  <si>
    <t>下記の記入方法に従って、入力してください。</t>
    <phoneticPr fontId="60"/>
  </si>
  <si>
    <t>・・・プルダウンから選択して入力する必要がある箇所です。</t>
    <rPh sb="10" eb="12">
      <t>センタク</t>
    </rPh>
    <rPh sb="14" eb="16">
      <t>ニュウリョク</t>
    </rPh>
    <rPh sb="18" eb="20">
      <t>ヒツヨウ</t>
    </rPh>
    <rPh sb="23" eb="25">
      <t>カショ</t>
    </rPh>
    <phoneticPr fontId="60"/>
  </si>
  <si>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60"/>
  </si>
  <si>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60"/>
  </si>
  <si>
    <t>　(1) 「４週」・「暦月」のいずれかを選択してください。</t>
    <rPh sb="7" eb="8">
      <t>シュウ</t>
    </rPh>
    <rPh sb="11" eb="12">
      <t>レキ</t>
    </rPh>
    <rPh sb="12" eb="13">
      <t>ツキ</t>
    </rPh>
    <rPh sb="20" eb="22">
      <t>センタク</t>
    </rPh>
    <phoneticPr fontId="60"/>
  </si>
  <si>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60"/>
  </si>
  <si>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60"/>
  </si>
  <si>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60"/>
  </si>
  <si>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60"/>
  </si>
  <si>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60"/>
  </si>
  <si>
    <t xml:space="preserve"> 　　 記入の順序は、職種ごとにまとめてください。</t>
    <rPh sb="4" eb="6">
      <t>キニュウ</t>
    </rPh>
    <rPh sb="7" eb="9">
      <t>ジュンジョ</t>
    </rPh>
    <rPh sb="11" eb="13">
      <t>ショクシュ</t>
    </rPh>
    <phoneticPr fontId="60"/>
  </si>
  <si>
    <t>職種名</t>
    <rPh sb="0" eb="2">
      <t>ショクシュ</t>
    </rPh>
    <rPh sb="2" eb="3">
      <t>メイ</t>
    </rPh>
    <phoneticPr fontId="60"/>
  </si>
  <si>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</si>
  <si>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60"/>
  </si>
  <si>
    <t>区分</t>
    <rPh sb="0" eb="2">
      <t>クブン</t>
    </rPh>
    <phoneticPr fontId="60"/>
  </si>
  <si>
    <t>A</t>
    <phoneticPr fontId="60"/>
  </si>
  <si>
    <t>常勤で専従</t>
    <rPh sb="0" eb="2">
      <t>ジョウキン</t>
    </rPh>
    <rPh sb="3" eb="5">
      <t>センジュウ</t>
    </rPh>
    <phoneticPr fontId="60"/>
  </si>
  <si>
    <t>B</t>
    <phoneticPr fontId="60"/>
  </si>
  <si>
    <t>常勤で兼務</t>
    <rPh sb="0" eb="2">
      <t>ジョウキン</t>
    </rPh>
    <rPh sb="3" eb="5">
      <t>ケンム</t>
    </rPh>
    <phoneticPr fontId="60"/>
  </si>
  <si>
    <t>C</t>
    <phoneticPr fontId="60"/>
  </si>
  <si>
    <t>非常勤で専従</t>
    <rPh sb="0" eb="3">
      <t>ヒジョウキン</t>
    </rPh>
    <rPh sb="4" eb="6">
      <t>センジュウ</t>
    </rPh>
    <phoneticPr fontId="60"/>
  </si>
  <si>
    <t>D</t>
    <phoneticPr fontId="60"/>
  </si>
  <si>
    <t>非常勤で兼務</t>
    <rPh sb="0" eb="1">
      <t>ヒ</t>
    </rPh>
    <rPh sb="1" eb="3">
      <t>ジョウキン</t>
    </rPh>
    <rPh sb="4" eb="6">
      <t>ケンム</t>
    </rPh>
    <phoneticPr fontId="60"/>
  </si>
  <si>
    <t>（注）常勤・非常勤の区分について</t>
    <rPh sb="1" eb="2">
      <t>チュウ</t>
    </rPh>
    <rPh sb="3" eb="5">
      <t>ジョウキン</t>
    </rPh>
    <rPh sb="6" eb="9">
      <t>ヒジョウキン</t>
    </rPh>
    <rPh sb="10" eb="12">
      <t>クブン</t>
    </rPh>
    <phoneticPr fontId="60"/>
  </si>
  <si>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60"/>
  </si>
  <si>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60"/>
  </si>
  <si>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60"/>
  </si>
  <si>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60"/>
  </si>
  <si>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60"/>
  </si>
  <si>
    <t>　(9) 従業者の氏名を記入してください。</t>
    <rPh sb="5" eb="8">
      <t>ジュウギョウシャ</t>
    </rPh>
    <rPh sb="9" eb="11">
      <t>シメイ</t>
    </rPh>
    <rPh sb="12" eb="14">
      <t>キニュウ</t>
    </rPh>
    <phoneticPr fontId="60"/>
  </si>
  <si>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60"/>
  </si>
  <si>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</si>
  <si>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60"/>
  </si>
  <si>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60"/>
  </si>
  <si>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60"/>
  </si>
  <si>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60"/>
  </si>
  <si>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60"/>
  </si>
  <si>
    <t>　　　 その他、特記事項欄としてもご活用ください。</t>
    <rPh sb="6" eb="7">
      <t>タ</t>
    </rPh>
    <rPh sb="8" eb="10">
      <t>トッキ</t>
    </rPh>
    <rPh sb="10" eb="12">
      <t>ジコウ</t>
    </rPh>
    <rPh sb="12" eb="13">
      <t>ラン</t>
    </rPh>
    <rPh sb="18" eb="20">
      <t>カツヨウ</t>
    </rPh>
    <phoneticPr fontId="60"/>
  </si>
  <si>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60"/>
  </si>
  <si>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60"/>
  </si>
  <si>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60"/>
  </si>
  <si>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60"/>
  </si>
  <si>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60"/>
  </si>
  <si>
    <t xml:space="preserve"> （参考）</t>
    <rPh sb="2" eb="4">
      <t>サンコウ</t>
    </rPh>
    <phoneticPr fontId="60"/>
  </si>
  <si>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60"/>
  </si>
  <si>
    <t>１．サービス種別</t>
    <rPh sb="6" eb="8">
      <t>シュベツ</t>
    </rPh>
    <phoneticPr fontId="60"/>
  </si>
  <si>
    <t>サービス種別</t>
    <rPh sb="4" eb="6">
      <t>シュベツ</t>
    </rPh>
    <phoneticPr fontId="60"/>
  </si>
  <si>
    <t>ー</t>
    <phoneticPr fontId="60"/>
  </si>
  <si>
    <t>２．職種名・資格名称</t>
    <rPh sb="2" eb="4">
      <t>ショクシュ</t>
    </rPh>
    <rPh sb="4" eb="5">
      <t>メイ</t>
    </rPh>
    <rPh sb="6" eb="8">
      <t>シカク</t>
    </rPh>
    <rPh sb="8" eb="10">
      <t>メイショウ</t>
    </rPh>
    <phoneticPr fontId="60"/>
  </si>
  <si>
    <t>資格</t>
    <rPh sb="0" eb="2">
      <t>シカク</t>
    </rPh>
    <phoneticPr fontId="60"/>
  </si>
  <si>
    <t>理学療法士</t>
    <rPh sb="0" eb="2">
      <t>リガク</t>
    </rPh>
    <rPh sb="2" eb="5">
      <t>リョウホウシ</t>
    </rPh>
    <phoneticPr fontId="60"/>
  </si>
  <si>
    <t>社会福祉主事任用資格</t>
    <phoneticPr fontId="60"/>
  </si>
  <si>
    <t>作業療法士</t>
    <rPh sb="0" eb="2">
      <t>サギョウ</t>
    </rPh>
    <rPh sb="2" eb="5">
      <t>リョウホウシ</t>
    </rPh>
    <phoneticPr fontId="60"/>
  </si>
  <si>
    <t>精神保健福祉士</t>
    <rPh sb="0" eb="2">
      <t>セイシン</t>
    </rPh>
    <rPh sb="2" eb="4">
      <t>ホケン</t>
    </rPh>
    <rPh sb="4" eb="7">
      <t>フクシシ</t>
    </rPh>
    <phoneticPr fontId="60"/>
  </si>
  <si>
    <t>言語聴覚士</t>
    <rPh sb="0" eb="2">
      <t>ゲンゴ</t>
    </rPh>
    <rPh sb="2" eb="5">
      <t>チョウカクシ</t>
    </rPh>
    <phoneticPr fontId="60"/>
  </si>
  <si>
    <t>柔道整復師</t>
    <rPh sb="0" eb="2">
      <t>ジュウドウ</t>
    </rPh>
    <rPh sb="2" eb="5">
      <t>セイフクシ</t>
    </rPh>
    <phoneticPr fontId="60"/>
  </si>
  <si>
    <t>あん摩マッサージ指圧師</t>
    <rPh sb="2" eb="3">
      <t>マ</t>
    </rPh>
    <rPh sb="8" eb="11">
      <t>シアツシ</t>
    </rPh>
    <phoneticPr fontId="60"/>
  </si>
  <si>
    <t>はり師</t>
    <rPh sb="2" eb="3">
      <t>シ</t>
    </rPh>
    <phoneticPr fontId="60"/>
  </si>
  <si>
    <t>きゅう師</t>
    <rPh sb="3" eb="4">
      <t>シ</t>
    </rPh>
    <phoneticPr fontId="60"/>
  </si>
  <si>
    <t>【自治体の皆様へ】</t>
    <rPh sb="1" eb="4">
      <t>ジチタイ</t>
    </rPh>
    <rPh sb="5" eb="7">
      <t>ミナサマ</t>
    </rPh>
    <phoneticPr fontId="60"/>
  </si>
  <si>
    <t>※ INDIRECT関数使用のため、以下のとおりセルに「名前の定義」をしています。</t>
    <rPh sb="10" eb="12">
      <t>カンスウ</t>
    </rPh>
    <rPh sb="12" eb="14">
      <t>シヨウ</t>
    </rPh>
    <rPh sb="18" eb="20">
      <t>イカ</t>
    </rPh>
    <rPh sb="28" eb="30">
      <t>ナマエ</t>
    </rPh>
    <rPh sb="31" eb="33">
      <t>テイギ</t>
    </rPh>
    <phoneticPr fontId="60"/>
  </si>
  <si>
    <t>　C12～L12・・・「職種」</t>
    <rPh sb="12" eb="14">
      <t>ショクシュ</t>
    </rPh>
    <phoneticPr fontId="60"/>
  </si>
  <si>
    <t>　C列・・・「管理者」</t>
    <rPh sb="2" eb="3">
      <t>レツ</t>
    </rPh>
    <rPh sb="7" eb="10">
      <t>カンリシャ</t>
    </rPh>
    <phoneticPr fontId="60"/>
  </si>
  <si>
    <t>　D列・・・「生活相談員」</t>
    <rPh sb="2" eb="3">
      <t>レツ</t>
    </rPh>
    <rPh sb="7" eb="9">
      <t>セイカツ</t>
    </rPh>
    <rPh sb="9" eb="12">
      <t>ソウダンイン</t>
    </rPh>
    <phoneticPr fontId="60"/>
  </si>
  <si>
    <t>　E列・・・「看護職員」</t>
    <rPh sb="2" eb="3">
      <t>レツ</t>
    </rPh>
    <rPh sb="7" eb="9">
      <t>カンゴ</t>
    </rPh>
    <rPh sb="9" eb="11">
      <t>ショクイン</t>
    </rPh>
    <phoneticPr fontId="60"/>
  </si>
  <si>
    <t>　F列・・・「介護職員」</t>
    <rPh sb="2" eb="3">
      <t>レツ</t>
    </rPh>
    <rPh sb="7" eb="9">
      <t>カイゴ</t>
    </rPh>
    <rPh sb="9" eb="11">
      <t>ショクイン</t>
    </rPh>
    <phoneticPr fontId="60"/>
  </si>
  <si>
    <t>　G列・・・「機能訓練指導員」</t>
    <rPh sb="2" eb="3">
      <t>レツ</t>
    </rPh>
    <rPh sb="7" eb="9">
      <t>キノウ</t>
    </rPh>
    <rPh sb="9" eb="11">
      <t>クンレン</t>
    </rPh>
    <rPh sb="11" eb="14">
      <t>シドウイン</t>
    </rPh>
    <phoneticPr fontId="60"/>
  </si>
  <si>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60"/>
  </si>
  <si>
    <t>　行が足りない場合は、適宜追加してください。</t>
    <rPh sb="1" eb="2">
      <t>ギョウ</t>
    </rPh>
    <rPh sb="3" eb="4">
      <t>タ</t>
    </rPh>
    <rPh sb="7" eb="9">
      <t>バアイ</t>
    </rPh>
    <rPh sb="11" eb="13">
      <t>テキギ</t>
    </rPh>
    <rPh sb="13" eb="15">
      <t>ツイカ</t>
    </rPh>
    <phoneticPr fontId="60"/>
  </si>
  <si>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60"/>
  </si>
  <si>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60"/>
  </si>
  <si>
    <t>　・「数式」タブ　⇒　「名前の定義」を選択</t>
    <rPh sb="3" eb="5">
      <t>スウシキ</t>
    </rPh>
    <rPh sb="12" eb="14">
      <t>ナマエ</t>
    </rPh>
    <rPh sb="15" eb="17">
      <t>テイギ</t>
    </rPh>
    <rPh sb="19" eb="21">
      <t>センタク</t>
    </rPh>
    <phoneticPr fontId="60"/>
  </si>
  <si>
    <t>　・「名前」に職種名を入力</t>
    <rPh sb="3" eb="5">
      <t>ナマエ</t>
    </rPh>
    <rPh sb="7" eb="9">
      <t>ショクシュ</t>
    </rPh>
    <rPh sb="9" eb="10">
      <t>メイ</t>
    </rPh>
    <rPh sb="11" eb="13">
      <t>ニュウリョク</t>
    </rPh>
    <phoneticPr fontId="60"/>
  </si>
  <si>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60"/>
  </si>
  <si>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60"/>
  </si>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</sst>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77" formatCode="0000"/>
    <numFmt numFmtId="178" formatCode="[$-411]ggge&quot;年&quot;m&quot;月&quot;d&quot;日&quot;;@"/>
    <numFmt numFmtId="179" formatCode="h:mm;@"/>
    <numFmt numFmtId="180" formatCode="0.0"/>
    <numFmt numFmtId="181" formatCode="#,##0.0#"/>
  </numFmts>
  <fonts count="7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0.5"/>
      <color theme="1"/>
      <name val="ＭＳ ゴシック"/>
      <family val="3"/>
      <charset val="128"/>
    </font>
    <font>
      <sz val="10"/>
      <color theme="1"/>
      <name val="ＭＳ Ｐゴシック"/>
      <family val="3"/>
      <charset val="128"/>
    </font>
    <font>
      <sz val="10"/>
      <color theme="1"/>
      <name val="ＭＳ ゴシック"/>
      <family val="3"/>
      <charset val="128"/>
    </font>
    <font>
      <sz val="9"/>
      <color theme="1"/>
      <name val="ＭＳ Ｐゴシック"/>
      <family val="3"/>
      <charset val="128"/>
      <scheme val="minor"/>
    </font>
    <font>
      <sz val="10.5"/>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8"/>
      <color theme="1"/>
      <name val="ＭＳ Ｐゴシック"/>
      <family val="3"/>
      <charset val="128"/>
      <scheme val="minor"/>
    </font>
    <font>
      <b/>
      <sz val="12"/>
      <color theme="1"/>
      <name val="ＭＳ Ｐゴシック"/>
      <family val="3"/>
      <charset val="128"/>
      <scheme val="minor"/>
    </font>
    <font>
      <sz val="10.5"/>
      <color theme="1"/>
      <name val="ＭＳ Ｐゴシック"/>
      <family val="3"/>
      <charset val="128"/>
    </font>
    <font>
      <sz val="9"/>
      <color theme="1"/>
      <name val="ＭＳ Ｐゴシック"/>
      <family val="2"/>
      <charset val="128"/>
      <scheme val="minor"/>
    </font>
    <font>
      <sz val="10"/>
      <color theme="1"/>
      <name val="ＭＳ Ｐゴシック"/>
      <family val="3"/>
      <charset val="128"/>
      <scheme val="major"/>
    </font>
    <font>
      <b/>
      <sz val="10.5"/>
      <color theme="1"/>
      <name val="ＭＳ Ｐゴシック"/>
      <family val="3"/>
      <charset val="128"/>
      <scheme val="minor"/>
    </font>
    <font>
      <sz val="11"/>
      <color rgb="FF000000"/>
      <name val="ＭＳ Ｐゴシック"/>
      <family val="3"/>
      <charset val="128"/>
    </font>
    <font>
      <sz val="10"/>
      <name val="ＭＳ Ｐゴシック"/>
      <family val="3"/>
      <charset val="128"/>
    </font>
    <font>
      <sz val="10"/>
      <color rgb="FF000000"/>
      <name val="ＭＳ Ｐゴシック"/>
      <family val="3"/>
      <charset val="128"/>
    </font>
    <font>
      <b/>
      <sz val="12"/>
      <name val="ＭＳ Ｐゴシック"/>
      <family val="3"/>
      <charset val="128"/>
    </font>
    <font>
      <sz val="10.5"/>
      <name val="ＭＳ Ｐゴシック"/>
      <family val="3"/>
      <charset val="128"/>
    </font>
    <font>
      <sz val="10.5"/>
      <color rgb="FF000000"/>
      <name val="ＭＳ Ｐゴシック"/>
      <family val="3"/>
      <charset val="128"/>
    </font>
    <font>
      <b/>
      <sz val="10.5"/>
      <name val="ＭＳ Ｐゴシック"/>
      <family val="3"/>
      <charset val="128"/>
    </font>
    <font>
      <b/>
      <sz val="10.5"/>
      <color rgb="FF000000"/>
      <name val="ＭＳ Ｐゴシック"/>
      <family val="3"/>
      <charset val="128"/>
    </font>
    <font>
      <sz val="10.5"/>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明朝"/>
      <family val="1"/>
      <charset val="128"/>
    </font>
    <font>
      <sz val="8"/>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16"/>
      <name val="HGSｺﾞｼｯｸM"/>
      <family val="3"/>
      <charset val="128"/>
    </font>
    <font>
      <b/>
      <sz val="16"/>
      <name val="HGSｺﾞｼｯｸM"/>
      <family val="3"/>
      <charset val="128"/>
    </font>
    <font>
      <b/>
      <sz val="14"/>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6"/>
      <name val="HGSｺﾞｼｯｸE"/>
      <family val="3"/>
      <charset val="128"/>
    </font>
    <font>
      <sz val="16"/>
      <color theme="1"/>
      <name val="ＭＳ Ｐゴシック"/>
      <family val="2"/>
      <charset val="128"/>
      <scheme val="minor"/>
    </font>
    <font>
      <sz val="16"/>
      <color theme="1"/>
      <name val="HGSｺﾞｼｯｸM"/>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rgb="FF000000"/>
      </top>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rgb="FF000000"/>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style="thin">
        <color rgb="FF000000"/>
      </right>
      <top/>
      <bottom style="thin">
        <color indexed="64"/>
      </bottom>
      <diagonal/>
    </border>
    <border>
      <left style="thin">
        <color rgb="FF000000"/>
      </left>
      <right/>
      <top/>
      <bottom style="thin">
        <color indexed="64"/>
      </bottom>
      <diagonal/>
    </border>
    <border>
      <left style="thin">
        <color indexed="64"/>
      </left>
      <right/>
      <top style="medium">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rgb="FF000000"/>
      </right>
      <top style="medium">
        <color indexed="64"/>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right style="thin">
        <color indexed="64"/>
      </right>
      <top style="thin">
        <color rgb="FF000000"/>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rgb="FF000000"/>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6" fillId="0" borderId="0" applyBorder="0"/>
    <xf numFmtId="0" fontId="3" fillId="0" borderId="0"/>
    <xf numFmtId="0" fontId="2" fillId="0" borderId="0">
      <alignment vertical="center"/>
    </xf>
    <xf numFmtId="0" fontId="26" fillId="0" borderId="0"/>
    <xf numFmtId="0" fontId="26" fillId="0" borderId="0"/>
    <xf numFmtId="0" fontId="50" fillId="0" borderId="0"/>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1057">
    <xf numFmtId="0" fontId="0" fillId="0" borderId="0" xfId="0"/>
    <xf numFmtId="0" fontId="29" fillId="24" borderId="0" xfId="46" applyFont="1" applyFill="1" applyBorder="1" applyAlignment="1">
      <alignment horizontal="center" vertical="center" wrapText="1"/>
    </xf>
    <xf numFmtId="49" fontId="33" fillId="0" borderId="0" xfId="43" applyNumberFormat="1" applyFont="1" applyFill="1" applyAlignment="1">
      <alignment horizontal="left" vertical="center"/>
    </xf>
    <xf numFmtId="49" fontId="33" fillId="0" borderId="0" xfId="43" applyNumberFormat="1" applyFont="1" applyFill="1" applyAlignment="1">
      <alignment vertical="center"/>
    </xf>
    <xf numFmtId="49" fontId="34" fillId="0" borderId="0" xfId="43" applyNumberFormat="1" applyFont="1" applyFill="1" applyAlignment="1">
      <alignment vertical="center"/>
    </xf>
    <xf numFmtId="49" fontId="33" fillId="0" borderId="0" xfId="43" applyNumberFormat="1" applyFont="1" applyFill="1" applyBorder="1" applyAlignment="1">
      <alignment vertical="center"/>
    </xf>
    <xf numFmtId="49" fontId="33" fillId="0" borderId="0" xfId="43" applyNumberFormat="1" applyFont="1" applyAlignment="1">
      <alignment vertical="center"/>
    </xf>
    <xf numFmtId="49" fontId="33" fillId="0" borderId="0" xfId="43" applyNumberFormat="1" applyFont="1" applyBorder="1" applyAlignment="1">
      <alignment vertical="center"/>
    </xf>
    <xf numFmtId="49" fontId="33" fillId="0" borderId="0" xfId="46" applyNumberFormat="1" applyFont="1" applyFill="1" applyBorder="1" applyAlignment="1">
      <alignment vertical="center"/>
    </xf>
    <xf numFmtId="49" fontId="33" fillId="0" borderId="0" xfId="46" applyNumberFormat="1" applyFont="1" applyBorder="1" applyAlignment="1">
      <alignment vertical="center"/>
    </xf>
    <xf numFmtId="0" fontId="29" fillId="24" borderId="0" xfId="43" applyFont="1" applyFill="1" applyAlignment="1">
      <alignment vertical="center"/>
    </xf>
    <xf numFmtId="49" fontId="33" fillId="0" borderId="0" xfId="43" applyNumberFormat="1" applyFont="1" applyFill="1" applyAlignment="1">
      <alignment horizontal="right" vertical="center"/>
    </xf>
    <xf numFmtId="49" fontId="33" fillId="0" borderId="0" xfId="43" applyNumberFormat="1" applyFont="1" applyFill="1" applyAlignment="1">
      <alignment horizontal="right" vertical="top"/>
    </xf>
    <xf numFmtId="49" fontId="33" fillId="0" borderId="0" xfId="43" applyNumberFormat="1" applyFont="1" applyFill="1" applyBorder="1" applyAlignment="1">
      <alignment vertical="top"/>
    </xf>
    <xf numFmtId="49" fontId="33" fillId="0" borderId="0" xfId="43" applyNumberFormat="1" applyFont="1" applyFill="1" applyAlignment="1">
      <alignment vertical="top"/>
    </xf>
    <xf numFmtId="49" fontId="33" fillId="0" borderId="19" xfId="46" applyNumberFormat="1" applyFont="1" applyFill="1" applyBorder="1" applyAlignment="1">
      <alignment horizontal="center" vertical="center"/>
    </xf>
    <xf numFmtId="49" fontId="33" fillId="0" borderId="21" xfId="46" applyNumberFormat="1" applyFont="1" applyFill="1" applyBorder="1" applyAlignment="1">
      <alignment horizontal="center" vertical="center"/>
    </xf>
    <xf numFmtId="49" fontId="33" fillId="0" borderId="22" xfId="46" applyNumberFormat="1" applyFont="1" applyFill="1" applyBorder="1" applyAlignment="1">
      <alignment horizontal="center" vertical="center"/>
    </xf>
    <xf numFmtId="49" fontId="33" fillId="0" borderId="10" xfId="46" applyNumberFormat="1" applyFont="1" applyFill="1" applyBorder="1" applyAlignment="1">
      <alignment horizontal="center" vertical="center"/>
    </xf>
    <xf numFmtId="49" fontId="33" fillId="0" borderId="23" xfId="46" applyNumberFormat="1" applyFont="1" applyFill="1" applyBorder="1" applyAlignment="1">
      <alignment horizontal="center" vertical="center"/>
    </xf>
    <xf numFmtId="49" fontId="33" fillId="0" borderId="0" xfId="43" applyNumberFormat="1" applyFont="1" applyBorder="1" applyAlignment="1">
      <alignment horizontal="center" vertical="center"/>
    </xf>
    <xf numFmtId="49" fontId="33" fillId="0" borderId="0" xfId="46" applyNumberFormat="1" applyFont="1" applyBorder="1" applyAlignment="1">
      <alignment horizontal="center" vertical="center"/>
    </xf>
    <xf numFmtId="49" fontId="29" fillId="0" borderId="10" xfId="43" applyNumberFormat="1" applyFont="1" applyFill="1" applyBorder="1" applyAlignment="1">
      <alignment horizontal="center" vertical="center"/>
    </xf>
    <xf numFmtId="49" fontId="29" fillId="0" borderId="16" xfId="43" applyNumberFormat="1" applyFont="1" applyFill="1" applyBorder="1" applyAlignment="1">
      <alignment vertical="center"/>
    </xf>
    <xf numFmtId="49" fontId="29" fillId="0" borderId="0" xfId="43" applyNumberFormat="1" applyFont="1" applyFill="1" applyBorder="1" applyAlignment="1">
      <alignment vertical="center"/>
    </xf>
    <xf numFmtId="49" fontId="29" fillId="0" borderId="0" xfId="43" applyNumberFormat="1" applyFont="1" applyBorder="1" applyAlignment="1">
      <alignment vertical="center"/>
    </xf>
    <xf numFmtId="49" fontId="29" fillId="0" borderId="14" xfId="43" applyNumberFormat="1" applyFont="1" applyFill="1" applyBorder="1" applyAlignment="1">
      <alignment vertical="center"/>
    </xf>
    <xf numFmtId="49" fontId="29" fillId="0" borderId="15" xfId="43" applyNumberFormat="1" applyFont="1" applyFill="1" applyBorder="1" applyAlignment="1">
      <alignment vertical="center"/>
    </xf>
    <xf numFmtId="49" fontId="29" fillId="0" borderId="13" xfId="43" applyNumberFormat="1" applyFont="1" applyFill="1" applyBorder="1" applyAlignment="1">
      <alignment vertical="top"/>
    </xf>
    <xf numFmtId="49" fontId="29" fillId="0" borderId="14" xfId="43" applyNumberFormat="1" applyFont="1" applyFill="1" applyBorder="1" applyAlignment="1">
      <alignment vertical="top"/>
    </xf>
    <xf numFmtId="49" fontId="29" fillId="0" borderId="15" xfId="43" applyNumberFormat="1" applyFont="1" applyFill="1" applyBorder="1" applyAlignment="1">
      <alignment vertical="top"/>
    </xf>
    <xf numFmtId="49" fontId="29" fillId="0" borderId="19" xfId="43" applyNumberFormat="1" applyFont="1" applyFill="1" applyBorder="1" applyAlignment="1">
      <alignment vertical="center"/>
    </xf>
    <xf numFmtId="49" fontId="29" fillId="0" borderId="10" xfId="43" applyNumberFormat="1" applyFont="1" applyFill="1" applyBorder="1" applyAlignment="1">
      <alignment vertical="center"/>
    </xf>
    <xf numFmtId="49" fontId="29" fillId="0" borderId="11" xfId="43" applyNumberFormat="1" applyFont="1" applyFill="1" applyBorder="1" applyAlignment="1">
      <alignment vertical="center"/>
    </xf>
    <xf numFmtId="49" fontId="29" fillId="0" borderId="19" xfId="43" applyNumberFormat="1" applyFont="1" applyFill="1" applyBorder="1" applyAlignment="1">
      <alignment horizontal="left" vertical="center"/>
    </xf>
    <xf numFmtId="49" fontId="29" fillId="0" borderId="10" xfId="43" applyNumberFormat="1" applyFont="1" applyBorder="1" applyAlignment="1">
      <alignment vertical="center"/>
    </xf>
    <xf numFmtId="49" fontId="29" fillId="0" borderId="17" xfId="43" applyNumberFormat="1" applyFont="1" applyFill="1" applyBorder="1" applyAlignment="1">
      <alignment vertical="center"/>
    </xf>
    <xf numFmtId="49" fontId="29" fillId="0" borderId="14" xfId="43" applyNumberFormat="1" applyFont="1" applyFill="1" applyBorder="1" applyAlignment="1">
      <alignment vertical="top" wrapText="1"/>
    </xf>
    <xf numFmtId="49" fontId="29" fillId="0" borderId="15" xfId="43" applyNumberFormat="1" applyFont="1" applyFill="1" applyBorder="1" applyAlignment="1">
      <alignment vertical="top" wrapText="1"/>
    </xf>
    <xf numFmtId="49" fontId="29" fillId="0" borderId="20" xfId="43" applyNumberFormat="1" applyFont="1" applyFill="1" applyBorder="1" applyAlignment="1">
      <alignment vertical="center"/>
    </xf>
    <xf numFmtId="49" fontId="29" fillId="0" borderId="12" xfId="43" applyNumberFormat="1" applyFont="1" applyFill="1" applyBorder="1" applyAlignment="1">
      <alignment vertical="center"/>
    </xf>
    <xf numFmtId="49" fontId="29" fillId="0" borderId="18" xfId="43" applyNumberFormat="1" applyFont="1" applyFill="1" applyBorder="1" applyAlignment="1">
      <alignment vertical="center"/>
    </xf>
    <xf numFmtId="49" fontId="29" fillId="0" borderId="20" xfId="43" applyNumberFormat="1" applyFont="1" applyBorder="1" applyAlignment="1">
      <alignment vertical="center"/>
    </xf>
    <xf numFmtId="49" fontId="29" fillId="0" borderId="12" xfId="43" applyNumberFormat="1" applyFont="1" applyBorder="1" applyAlignment="1">
      <alignment vertical="center"/>
    </xf>
    <xf numFmtId="49" fontId="29" fillId="0" borderId="17" xfId="43" applyNumberFormat="1" applyFont="1" applyBorder="1" applyAlignment="1">
      <alignment vertical="center"/>
    </xf>
    <xf numFmtId="49" fontId="29" fillId="0" borderId="0" xfId="42" applyNumberFormat="1" applyFont="1" applyFill="1" applyBorder="1" applyAlignment="1">
      <alignment horizontal="left" vertical="center"/>
    </xf>
    <xf numFmtId="49" fontId="29" fillId="0" borderId="0" xfId="42" applyNumberFormat="1" applyFont="1" applyFill="1" applyBorder="1" applyAlignment="1">
      <alignment horizontal="right" vertical="center"/>
    </xf>
    <xf numFmtId="49" fontId="29" fillId="0" borderId="0" xfId="42" applyNumberFormat="1" applyFont="1" applyFill="1" applyBorder="1" applyAlignment="1">
      <alignment vertical="center"/>
    </xf>
    <xf numFmtId="49" fontId="33" fillId="0" borderId="0" xfId="43" applyNumberFormat="1" applyFont="1" applyBorder="1" applyAlignment="1">
      <alignment horizontal="left" vertical="center"/>
    </xf>
    <xf numFmtId="49" fontId="29" fillId="0" borderId="0" xfId="42" applyNumberFormat="1" applyFont="1" applyBorder="1" applyAlignment="1">
      <alignment horizontal="left" vertical="center"/>
    </xf>
    <xf numFmtId="49" fontId="29" fillId="0" borderId="0" xfId="43" applyNumberFormat="1" applyFont="1" applyFill="1" applyBorder="1" applyAlignment="1">
      <alignment vertical="top"/>
    </xf>
    <xf numFmtId="49" fontId="33" fillId="0" borderId="0" xfId="42" applyNumberFormat="1" applyFont="1" applyBorder="1" applyAlignment="1">
      <alignment vertical="center"/>
    </xf>
    <xf numFmtId="0" fontId="32" fillId="24" borderId="0" xfId="53" applyFont="1" applyFill="1" applyAlignment="1">
      <alignment horizontal="left" vertical="top"/>
    </xf>
    <xf numFmtId="0" fontId="35" fillId="24" borderId="70" xfId="53" applyFont="1" applyFill="1" applyBorder="1" applyAlignment="1">
      <alignment vertical="center"/>
    </xf>
    <xf numFmtId="0" fontId="32" fillId="24" borderId="68" xfId="53" applyFont="1" applyFill="1" applyBorder="1" applyAlignment="1">
      <alignment horizontal="center" vertical="center" wrapText="1"/>
    </xf>
    <xf numFmtId="0" fontId="32" fillId="24" borderId="70" xfId="53" applyFont="1" applyFill="1" applyBorder="1" applyAlignment="1">
      <alignment vertical="center" wrapText="1"/>
    </xf>
    <xf numFmtId="0" fontId="30" fillId="24" borderId="0" xfId="53" applyFont="1" applyFill="1" applyAlignment="1">
      <alignment horizontal="left" vertical="top"/>
    </xf>
    <xf numFmtId="0" fontId="27" fillId="24" borderId="0" xfId="53" applyFont="1" applyFill="1" applyBorder="1" applyAlignment="1">
      <alignment horizontal="left" vertical="top"/>
    </xf>
    <xf numFmtId="0" fontId="32" fillId="24" borderId="0" xfId="53" applyFont="1" applyFill="1" applyBorder="1" applyAlignment="1">
      <alignment vertical="center" wrapText="1"/>
    </xf>
    <xf numFmtId="0" fontId="32" fillId="24" borderId="36" xfId="53" applyFont="1" applyFill="1" applyBorder="1" applyAlignment="1">
      <alignment horizontal="center" vertical="center" wrapText="1"/>
    </xf>
    <xf numFmtId="0" fontId="32" fillId="24" borderId="0" xfId="53" applyFont="1" applyFill="1" applyBorder="1" applyAlignment="1">
      <alignment horizontal="left" vertical="top"/>
    </xf>
    <xf numFmtId="176" fontId="32" fillId="24" borderId="36" xfId="53" applyNumberFormat="1" applyFont="1" applyFill="1" applyBorder="1" applyAlignment="1">
      <alignment horizontal="center" vertical="center" wrapText="1"/>
    </xf>
    <xf numFmtId="49" fontId="32" fillId="24" borderId="36" xfId="53" applyNumberFormat="1" applyFont="1" applyFill="1" applyBorder="1" applyAlignment="1">
      <alignment horizontal="center" vertical="center" wrapText="1"/>
    </xf>
    <xf numFmtId="49" fontId="31" fillId="24" borderId="10" xfId="53" applyNumberFormat="1" applyFont="1" applyFill="1" applyBorder="1" applyAlignment="1">
      <alignment horizontal="right" vertical="center" shrinkToFit="1"/>
    </xf>
    <xf numFmtId="49" fontId="32" fillId="24" borderId="0" xfId="53" applyNumberFormat="1" applyFont="1" applyFill="1" applyBorder="1" applyAlignment="1">
      <alignment horizontal="center" vertical="center"/>
    </xf>
    <xf numFmtId="0" fontId="38" fillId="24" borderId="36" xfId="53" applyFont="1" applyFill="1" applyBorder="1" applyAlignment="1">
      <alignment horizontal="center" vertical="center" wrapText="1"/>
    </xf>
    <xf numFmtId="49" fontId="38" fillId="24" borderId="36" xfId="53" applyNumberFormat="1" applyFont="1" applyFill="1" applyBorder="1" applyAlignment="1">
      <alignment horizontal="center" vertical="center" wrapText="1"/>
    </xf>
    <xf numFmtId="0" fontId="30" fillId="24" borderId="69" xfId="53" applyFont="1" applyFill="1" applyBorder="1" applyAlignment="1">
      <alignment horizontal="center" vertical="center"/>
    </xf>
    <xf numFmtId="0" fontId="32" fillId="24" borderId="96" xfId="53" applyFont="1" applyFill="1" applyBorder="1" applyAlignment="1">
      <alignment vertical="center" wrapText="1"/>
    </xf>
    <xf numFmtId="0" fontId="32" fillId="24" borderId="97" xfId="53" applyFont="1" applyFill="1" applyBorder="1" applyAlignment="1">
      <alignment vertical="center" wrapText="1"/>
    </xf>
    <xf numFmtId="0" fontId="32" fillId="24" borderId="10" xfId="53" applyFont="1" applyFill="1" applyBorder="1" applyAlignment="1">
      <alignment horizontal="center" vertical="center" wrapText="1"/>
    </xf>
    <xf numFmtId="179" fontId="32" fillId="24" borderId="10" xfId="53" applyNumberFormat="1" applyFont="1" applyFill="1" applyBorder="1" applyAlignment="1">
      <alignment horizontal="center" vertical="center" wrapText="1"/>
    </xf>
    <xf numFmtId="0" fontId="32" fillId="24" borderId="16" xfId="53" applyFont="1" applyFill="1" applyBorder="1" applyAlignment="1">
      <alignment vertical="center" wrapText="1"/>
    </xf>
    <xf numFmtId="0" fontId="32" fillId="24" borderId="20" xfId="53" applyFont="1" applyFill="1" applyBorder="1" applyAlignment="1">
      <alignment vertical="center" wrapText="1"/>
    </xf>
    <xf numFmtId="0" fontId="32" fillId="24" borderId="12" xfId="53" applyFont="1" applyFill="1" applyBorder="1" applyAlignment="1">
      <alignment vertical="center" wrapText="1"/>
    </xf>
    <xf numFmtId="0" fontId="32" fillId="24" borderId="14" xfId="53" applyFont="1" applyFill="1" applyBorder="1" applyAlignment="1">
      <alignment horizontal="center" vertical="center" wrapText="1"/>
    </xf>
    <xf numFmtId="179" fontId="32" fillId="24" borderId="14" xfId="53" applyNumberFormat="1" applyFont="1" applyFill="1" applyBorder="1" applyAlignment="1">
      <alignment horizontal="center" vertical="center" wrapText="1"/>
    </xf>
    <xf numFmtId="179" fontId="32" fillId="24" borderId="68" xfId="53" applyNumberFormat="1" applyFont="1" applyFill="1" applyBorder="1" applyAlignment="1">
      <alignment horizontal="center" vertical="center" wrapText="1"/>
    </xf>
    <xf numFmtId="0" fontId="32" fillId="24" borderId="0" xfId="53" applyFont="1" applyFill="1" applyBorder="1" applyAlignment="1">
      <alignment horizontal="left" vertical="center" wrapText="1" indent="5"/>
    </xf>
    <xf numFmtId="0" fontId="32" fillId="24" borderId="0" xfId="53" applyFont="1" applyFill="1" applyBorder="1" applyAlignment="1">
      <alignment horizontal="left" vertical="center" wrapText="1"/>
    </xf>
    <xf numFmtId="0" fontId="36" fillId="24" borderId="0" xfId="53" applyFont="1" applyFill="1" applyAlignment="1">
      <alignment horizontal="left" vertical="center"/>
    </xf>
    <xf numFmtId="0" fontId="32" fillId="24" borderId="24" xfId="53" applyFont="1" applyFill="1" applyBorder="1" applyAlignment="1">
      <alignment vertical="center" wrapText="1"/>
    </xf>
    <xf numFmtId="0" fontId="39" fillId="24" borderId="24" xfId="53" applyFont="1" applyFill="1" applyBorder="1" applyAlignment="1">
      <alignment vertical="center"/>
    </xf>
    <xf numFmtId="177" fontId="32" fillId="24" borderId="36" xfId="53" applyNumberFormat="1" applyFont="1" applyFill="1" applyBorder="1" applyAlignment="1">
      <alignment horizontal="center" vertical="center" shrinkToFit="1"/>
    </xf>
    <xf numFmtId="0" fontId="41" fillId="24" borderId="0" xfId="53" applyFont="1" applyFill="1" applyBorder="1" applyAlignment="1">
      <alignment horizontal="left" vertical="top"/>
    </xf>
    <xf numFmtId="0" fontId="3" fillId="0" borderId="0" xfId="48" applyAlignment="1">
      <alignment vertical="center"/>
    </xf>
    <xf numFmtId="0" fontId="3" fillId="0" borderId="114" xfId="48" applyBorder="1" applyAlignment="1">
      <alignment vertical="center"/>
    </xf>
    <xf numFmtId="0" fontId="3" fillId="0" borderId="115" xfId="48" applyBorder="1" applyAlignment="1">
      <alignment vertical="center"/>
    </xf>
    <xf numFmtId="0" fontId="3" fillId="0" borderId="116" xfId="48" applyBorder="1" applyAlignment="1">
      <alignment vertical="center"/>
    </xf>
    <xf numFmtId="0" fontId="3" fillId="0" borderId="117" xfId="48" applyBorder="1" applyAlignment="1">
      <alignment vertical="center"/>
    </xf>
    <xf numFmtId="0" fontId="3" fillId="0" borderId="0" xfId="48" applyBorder="1" applyAlignment="1">
      <alignment vertical="center"/>
    </xf>
    <xf numFmtId="0" fontId="3" fillId="0" borderId="42" xfId="48" applyBorder="1" applyAlignment="1">
      <alignment vertical="center"/>
    </xf>
    <xf numFmtId="0" fontId="3" fillId="0" borderId="118" xfId="48" applyBorder="1" applyAlignment="1">
      <alignment vertical="center"/>
    </xf>
    <xf numFmtId="0" fontId="3" fillId="0" borderId="24" xfId="48" applyBorder="1" applyAlignment="1">
      <alignment vertical="center"/>
    </xf>
    <xf numFmtId="0" fontId="3" fillId="0" borderId="58" xfId="48" applyBorder="1" applyAlignment="1">
      <alignment vertical="center"/>
    </xf>
    <xf numFmtId="0" fontId="3" fillId="0" borderId="0" xfId="48" applyAlignment="1">
      <alignment horizontal="right" vertical="center"/>
    </xf>
    <xf numFmtId="0" fontId="3" fillId="0" borderId="119" xfId="48" applyBorder="1" applyAlignment="1">
      <alignment vertical="center"/>
    </xf>
    <xf numFmtId="0" fontId="3" fillId="0" borderId="13" xfId="48" applyBorder="1" applyAlignment="1">
      <alignment vertical="center"/>
    </xf>
    <xf numFmtId="0" fontId="3" fillId="0" borderId="14" xfId="48" applyBorder="1" applyAlignment="1">
      <alignment vertical="center"/>
    </xf>
    <xf numFmtId="0" fontId="3" fillId="0" borderId="120" xfId="48" applyBorder="1" applyAlignment="1">
      <alignment vertical="center"/>
    </xf>
    <xf numFmtId="0" fontId="3" fillId="0" borderId="16" xfId="48" applyBorder="1" applyAlignment="1">
      <alignment vertical="center"/>
    </xf>
    <xf numFmtId="0" fontId="3" fillId="0" borderId="15" xfId="48" applyBorder="1" applyAlignment="1">
      <alignment vertical="center"/>
    </xf>
    <xf numFmtId="0" fontId="3" fillId="0" borderId="17" xfId="48" applyBorder="1" applyAlignment="1">
      <alignment vertical="center"/>
    </xf>
    <xf numFmtId="0" fontId="3" fillId="0" borderId="20" xfId="48" applyBorder="1" applyAlignment="1">
      <alignment vertical="center"/>
    </xf>
    <xf numFmtId="0" fontId="3" fillId="0" borderId="121" xfId="48" applyBorder="1" applyAlignment="1">
      <alignment vertical="center"/>
    </xf>
    <xf numFmtId="0" fontId="3" fillId="0" borderId="12" xfId="48" applyBorder="1" applyAlignment="1">
      <alignment vertical="center"/>
    </xf>
    <xf numFmtId="0" fontId="3" fillId="0" borderId="18" xfId="48" applyBorder="1" applyAlignment="1">
      <alignment vertical="center"/>
    </xf>
    <xf numFmtId="0" fontId="43" fillId="24" borderId="0" xfId="53" applyFont="1" applyFill="1" applyBorder="1" applyAlignment="1">
      <alignment horizontal="left" vertical="top"/>
    </xf>
    <xf numFmtId="0" fontId="43" fillId="24" borderId="0" xfId="53" applyFont="1" applyFill="1" applyBorder="1" applyAlignment="1">
      <alignment horizontal="left" vertical="center"/>
    </xf>
    <xf numFmtId="0" fontId="43" fillId="24" borderId="0" xfId="53" applyFont="1" applyFill="1" applyBorder="1" applyAlignment="1">
      <alignment horizontal="right" vertical="center"/>
    </xf>
    <xf numFmtId="0" fontId="45" fillId="24" borderId="0" xfId="53" applyFont="1" applyFill="1" applyBorder="1" applyAlignment="1">
      <alignment horizontal="left" vertical="top"/>
    </xf>
    <xf numFmtId="0" fontId="3" fillId="24" borderId="125" xfId="53" applyFont="1" applyFill="1" applyBorder="1" applyAlignment="1">
      <alignment horizontal="left" vertical="center" wrapText="1"/>
    </xf>
    <xf numFmtId="0" fontId="41" fillId="24" borderId="126" xfId="53" applyFont="1" applyFill="1" applyBorder="1" applyAlignment="1">
      <alignment horizontal="center" vertical="center" wrapText="1"/>
    </xf>
    <xf numFmtId="0" fontId="3" fillId="24" borderId="127" xfId="53" applyFont="1" applyFill="1" applyBorder="1" applyAlignment="1">
      <alignment horizontal="left" vertical="center" wrapText="1"/>
    </xf>
    <xf numFmtId="0" fontId="41" fillId="24" borderId="128" xfId="53" applyFont="1" applyFill="1" applyBorder="1" applyAlignment="1">
      <alignment horizontal="center" vertical="center" wrapText="1"/>
    </xf>
    <xf numFmtId="0" fontId="3" fillId="24" borderId="0" xfId="53" applyFont="1" applyFill="1" applyBorder="1" applyAlignment="1">
      <alignment horizontal="left" vertical="center" wrapText="1"/>
    </xf>
    <xf numFmtId="0" fontId="41" fillId="24" borderId="0" xfId="53" applyFont="1" applyFill="1" applyBorder="1" applyAlignment="1">
      <alignment horizontal="left" vertical="center" wrapText="1"/>
    </xf>
    <xf numFmtId="0" fontId="3" fillId="24" borderId="0" xfId="53" applyFont="1" applyFill="1" applyBorder="1" applyAlignment="1">
      <alignment horizontal="left" vertical="top" wrapText="1"/>
    </xf>
    <xf numFmtId="0" fontId="46" fillId="24" borderId="0" xfId="53" applyFont="1" applyFill="1" applyBorder="1" applyAlignment="1">
      <alignment horizontal="left" vertical="top"/>
    </xf>
    <xf numFmtId="0" fontId="47" fillId="24" borderId="0" xfId="53" applyFont="1" applyFill="1" applyBorder="1" applyAlignment="1">
      <alignment horizontal="center" vertical="center"/>
    </xf>
    <xf numFmtId="0" fontId="45" fillId="24" borderId="0" xfId="53" applyFont="1" applyFill="1" applyBorder="1" applyAlignment="1">
      <alignment vertical="center"/>
    </xf>
    <xf numFmtId="49" fontId="45" fillId="24" borderId="0" xfId="53" applyNumberFormat="1" applyFont="1" applyFill="1" applyBorder="1" applyAlignment="1">
      <alignment horizontal="right" vertical="center"/>
    </xf>
    <xf numFmtId="0" fontId="45" fillId="24" borderId="0" xfId="53" applyFont="1" applyFill="1" applyBorder="1" applyAlignment="1">
      <alignment horizontal="center" vertical="center"/>
    </xf>
    <xf numFmtId="49" fontId="45" fillId="24" borderId="0" xfId="53" applyNumberFormat="1" applyFont="1" applyFill="1" applyBorder="1" applyAlignment="1">
      <alignment horizontal="center" vertical="center"/>
    </xf>
    <xf numFmtId="0" fontId="45" fillId="24" borderId="0" xfId="53" applyFont="1" applyFill="1" applyBorder="1" applyAlignment="1">
      <alignment horizontal="left" vertical="center"/>
    </xf>
    <xf numFmtId="0" fontId="43" fillId="24" borderId="0" xfId="53" applyFont="1" applyFill="1" applyBorder="1" applyAlignment="1"/>
    <xf numFmtId="0" fontId="46" fillId="24" borderId="0" xfId="53" applyFont="1" applyFill="1" applyBorder="1" applyAlignment="1">
      <alignment horizontal="left"/>
    </xf>
    <xf numFmtId="0" fontId="44" fillId="24" borderId="0" xfId="53" applyFont="1" applyFill="1" applyBorder="1" applyAlignment="1">
      <alignment horizontal="right" vertical="top"/>
    </xf>
    <xf numFmtId="0" fontId="46" fillId="24" borderId="12" xfId="53" applyFont="1" applyFill="1" applyBorder="1" applyAlignment="1"/>
    <xf numFmtId="0" fontId="45" fillId="24" borderId="0" xfId="53" applyFont="1" applyFill="1" applyBorder="1" applyAlignment="1">
      <alignment horizontal="center" vertical="top"/>
    </xf>
    <xf numFmtId="0" fontId="42" fillId="24" borderId="0" xfId="53" applyFont="1" applyFill="1" applyBorder="1" applyAlignment="1">
      <alignment vertical="top"/>
    </xf>
    <xf numFmtId="0" fontId="42" fillId="24" borderId="0" xfId="53" applyFont="1" applyFill="1" applyBorder="1" applyAlignment="1">
      <alignment vertical="top" wrapText="1"/>
    </xf>
    <xf numFmtId="0" fontId="48" fillId="24" borderId="53" xfId="53" applyFont="1" applyFill="1" applyBorder="1" applyAlignment="1">
      <alignment horizontal="center" vertical="center"/>
    </xf>
    <xf numFmtId="0" fontId="49" fillId="24" borderId="0" xfId="53" applyFont="1" applyFill="1" applyBorder="1" applyAlignment="1">
      <alignment horizontal="left" vertical="top"/>
    </xf>
    <xf numFmtId="0" fontId="33" fillId="0" borderId="0" xfId="54" applyFont="1"/>
    <xf numFmtId="0" fontId="3" fillId="0" borderId="0" xfId="55" applyFont="1">
      <alignment vertical="center"/>
    </xf>
    <xf numFmtId="0" fontId="52" fillId="0" borderId="0" xfId="55" applyFont="1">
      <alignment vertical="center"/>
    </xf>
    <xf numFmtId="0" fontId="53" fillId="0" borderId="13" xfId="55" applyFont="1" applyBorder="1" applyAlignment="1">
      <alignment vertical="top"/>
    </xf>
    <xf numFmtId="0" fontId="53" fillId="0" borderId="15" xfId="55" applyFont="1" applyBorder="1">
      <alignment vertical="center"/>
    </xf>
    <xf numFmtId="0" fontId="54" fillId="0" borderId="0" xfId="55" applyFont="1">
      <alignment vertical="center"/>
    </xf>
    <xf numFmtId="49" fontId="53" fillId="0" borderId="16" xfId="55" quotePrefix="1" applyNumberFormat="1" applyFont="1" applyBorder="1" applyAlignment="1">
      <alignment vertical="top"/>
    </xf>
    <xf numFmtId="0" fontId="53" fillId="0" borderId="17" xfId="55" applyFont="1" applyBorder="1" applyAlignment="1">
      <alignment vertical="top" wrapText="1"/>
    </xf>
    <xf numFmtId="49" fontId="53" fillId="0" borderId="16" xfId="55" applyNumberFormat="1" applyFont="1" applyBorder="1" applyAlignment="1">
      <alignment vertical="top"/>
    </xf>
    <xf numFmtId="0" fontId="53" fillId="0" borderId="17" xfId="55" applyFont="1" applyBorder="1" applyAlignment="1">
      <alignment horizontal="distributed" vertical="top" wrapText="1"/>
    </xf>
    <xf numFmtId="49" fontId="53" fillId="0" borderId="20" xfId="55" applyNumberFormat="1" applyFont="1" applyBorder="1">
      <alignment vertical="center"/>
    </xf>
    <xf numFmtId="0" fontId="53" fillId="0" borderId="18" xfId="55" applyFont="1" applyBorder="1" applyAlignment="1">
      <alignment horizontal="left" vertical="center" wrapText="1"/>
    </xf>
    <xf numFmtId="0" fontId="54" fillId="0" borderId="0" xfId="55" applyFont="1" applyBorder="1">
      <alignment vertical="center"/>
    </xf>
    <xf numFmtId="0" fontId="56" fillId="0" borderId="0" xfId="55" applyFont="1" applyBorder="1">
      <alignment vertical="center"/>
    </xf>
    <xf numFmtId="0" fontId="52" fillId="0" borderId="0" xfId="55" applyFont="1" applyBorder="1">
      <alignment vertical="center"/>
    </xf>
    <xf numFmtId="0" fontId="56" fillId="0" borderId="0" xfId="55" applyFont="1">
      <alignment vertical="center"/>
    </xf>
    <xf numFmtId="0" fontId="57" fillId="0" borderId="0" xfId="56" applyFont="1" applyProtection="1">
      <alignment vertical="center"/>
    </xf>
    <xf numFmtId="0" fontId="57" fillId="0" borderId="0" xfId="56" applyFont="1" applyAlignment="1" applyProtection="1">
      <alignment horizontal="left" vertical="center"/>
    </xf>
    <xf numFmtId="0" fontId="58" fillId="0" borderId="0" xfId="56" applyFont="1" applyAlignment="1" applyProtection="1">
      <alignment horizontal="left" vertical="center"/>
    </xf>
    <xf numFmtId="0" fontId="59" fillId="0" borderId="0" xfId="56" applyFont="1" applyAlignment="1" applyProtection="1">
      <alignment horizontal="left" vertical="center"/>
    </xf>
    <xf numFmtId="0" fontId="58" fillId="0" borderId="0" xfId="56" applyFont="1" applyAlignment="1" applyProtection="1">
      <alignment horizontal="right" vertical="center"/>
    </xf>
    <xf numFmtId="0" fontId="58" fillId="0" borderId="0" xfId="56" applyFont="1" applyFill="1" applyAlignment="1" applyProtection="1">
      <alignment horizontal="right" vertical="center"/>
    </xf>
    <xf numFmtId="0" fontId="58" fillId="0" borderId="0" xfId="56" applyFont="1" applyFill="1" applyAlignment="1" applyProtection="1">
      <alignment vertical="center"/>
    </xf>
    <xf numFmtId="0" fontId="58" fillId="0" borderId="0" xfId="56" applyFont="1" applyProtection="1">
      <alignment vertical="center"/>
    </xf>
    <xf numFmtId="0" fontId="58" fillId="24" borderId="0" xfId="56" applyFont="1" applyFill="1" applyAlignment="1" applyProtection="1">
      <alignment vertical="center"/>
    </xf>
    <xf numFmtId="0" fontId="58" fillId="24" borderId="0" xfId="56" applyFont="1" applyFill="1" applyProtection="1">
      <alignment vertical="center"/>
    </xf>
    <xf numFmtId="0" fontId="58" fillId="24" borderId="0" xfId="56" applyFont="1" applyFill="1" applyAlignment="1" applyProtection="1">
      <alignment horizontal="center" vertical="center"/>
    </xf>
    <xf numFmtId="0" fontId="57" fillId="24" borderId="0" xfId="56" quotePrefix="1" applyFont="1" applyFill="1" applyBorder="1" applyAlignment="1" applyProtection="1">
      <alignment vertical="center"/>
    </xf>
    <xf numFmtId="0" fontId="58" fillId="0" borderId="0" xfId="56" applyFont="1" applyAlignment="1" applyProtection="1">
      <alignment horizontal="center" vertical="center"/>
    </xf>
    <xf numFmtId="0" fontId="57" fillId="0" borderId="0" xfId="56" applyFont="1" applyAlignment="1" applyProtection="1">
      <alignment horizontal="right" vertical="center"/>
    </xf>
    <xf numFmtId="0" fontId="57" fillId="0" borderId="0" xfId="56" applyFont="1" applyBorder="1" applyProtection="1">
      <alignment vertical="center"/>
    </xf>
    <xf numFmtId="0" fontId="57" fillId="0" borderId="0" xfId="56" applyFont="1" applyBorder="1" applyAlignment="1" applyProtection="1">
      <alignment horizontal="left" vertical="center"/>
    </xf>
    <xf numFmtId="0" fontId="57" fillId="0" borderId="0" xfId="56" applyFont="1" applyBorder="1" applyAlignment="1" applyProtection="1">
      <alignment horizontal="right" vertical="center"/>
    </xf>
    <xf numFmtId="0" fontId="57" fillId="0" borderId="0" xfId="56" applyFont="1" applyBorder="1" applyAlignment="1" applyProtection="1">
      <alignment horizontal="center" vertical="center"/>
    </xf>
    <xf numFmtId="0" fontId="57" fillId="24" borderId="0" xfId="56" applyFont="1" applyFill="1" applyBorder="1" applyAlignment="1" applyProtection="1">
      <alignment vertical="center"/>
    </xf>
    <xf numFmtId="0" fontId="61" fillId="0" borderId="0" xfId="56" applyFont="1" applyProtection="1">
      <alignment vertical="center"/>
    </xf>
    <xf numFmtId="0" fontId="57" fillId="24" borderId="0" xfId="56" applyFont="1" applyFill="1" applyBorder="1" applyAlignment="1" applyProtection="1">
      <alignment horizontal="center" vertical="center"/>
    </xf>
    <xf numFmtId="20" fontId="57" fillId="24" borderId="0" xfId="56" applyNumberFormat="1" applyFont="1" applyFill="1" applyBorder="1" applyAlignment="1" applyProtection="1">
      <alignment vertical="center"/>
    </xf>
    <xf numFmtId="0" fontId="57" fillId="24" borderId="0" xfId="56" applyFont="1" applyFill="1" applyBorder="1" applyAlignment="1" applyProtection="1">
      <alignment horizontal="right" vertical="center"/>
    </xf>
    <xf numFmtId="180" fontId="57" fillId="24" borderId="0" xfId="56" applyNumberFormat="1" applyFont="1" applyFill="1" applyBorder="1" applyAlignment="1" applyProtection="1">
      <alignment vertical="center"/>
    </xf>
    <xf numFmtId="0" fontId="57" fillId="24" borderId="0" xfId="56" applyFont="1" applyFill="1" applyBorder="1" applyAlignment="1" applyProtection="1">
      <alignment horizontal="left" vertical="center"/>
    </xf>
    <xf numFmtId="180" fontId="57" fillId="0" borderId="0" xfId="56" applyNumberFormat="1" applyFont="1" applyBorder="1" applyAlignment="1" applyProtection="1">
      <alignment vertical="center"/>
    </xf>
    <xf numFmtId="0" fontId="58" fillId="0" borderId="0" xfId="56" applyFont="1" applyBorder="1" applyAlignment="1" applyProtection="1">
      <alignment horizontal="center" vertical="center"/>
    </xf>
    <xf numFmtId="20" fontId="57" fillId="0" borderId="0" xfId="56" applyNumberFormat="1" applyFont="1" applyBorder="1" applyAlignment="1" applyProtection="1">
      <alignment vertical="center"/>
    </xf>
    <xf numFmtId="0" fontId="57" fillId="0" borderId="0" xfId="56" applyFont="1" applyBorder="1" applyAlignment="1" applyProtection="1">
      <alignment vertical="center"/>
    </xf>
    <xf numFmtId="0" fontId="61" fillId="0" borderId="0" xfId="56" applyFont="1" applyBorder="1" applyAlignment="1" applyProtection="1">
      <alignment horizontal="left" vertical="center"/>
    </xf>
    <xf numFmtId="0" fontId="57" fillId="24" borderId="0" xfId="56" applyFont="1" applyFill="1" applyBorder="1" applyProtection="1">
      <alignment vertical="center"/>
    </xf>
    <xf numFmtId="0" fontId="58" fillId="0" borderId="0" xfId="56" applyFont="1" applyBorder="1" applyAlignment="1" applyProtection="1">
      <alignment vertical="center"/>
    </xf>
    <xf numFmtId="0" fontId="57" fillId="0" borderId="0" xfId="56" applyFont="1" applyAlignment="1" applyProtection="1">
      <alignment horizontal="center" vertical="center"/>
    </xf>
    <xf numFmtId="1" fontId="57" fillId="24" borderId="0" xfId="56" applyNumberFormat="1" applyFont="1" applyFill="1" applyBorder="1" applyAlignment="1" applyProtection="1">
      <alignment vertical="center"/>
    </xf>
    <xf numFmtId="0" fontId="61" fillId="0" borderId="0" xfId="56" applyFont="1" applyAlignment="1" applyProtection="1">
      <alignment horizontal="right" vertical="center"/>
    </xf>
    <xf numFmtId="0" fontId="61" fillId="0" borderId="0" xfId="56" applyFont="1" applyAlignment="1" applyProtection="1"/>
    <xf numFmtId="0" fontId="58" fillId="24" borderId="0" xfId="56" applyFont="1" applyFill="1" applyBorder="1" applyProtection="1">
      <alignment vertical="center"/>
    </xf>
    <xf numFmtId="0" fontId="61" fillId="0" borderId="0" xfId="56" applyFont="1" applyAlignment="1" applyProtection="1">
      <alignment horizontal="center" vertical="center"/>
    </xf>
    <xf numFmtId="0" fontId="62" fillId="24" borderId="0" xfId="56" applyFont="1" applyFill="1" applyBorder="1" applyAlignment="1" applyProtection="1">
      <alignment vertical="center"/>
    </xf>
    <xf numFmtId="0" fontId="62" fillId="0" borderId="0" xfId="56" applyFont="1" applyBorder="1" applyAlignment="1" applyProtection="1">
      <alignment vertical="center"/>
    </xf>
    <xf numFmtId="0" fontId="61" fillId="0" borderId="0" xfId="56" applyFont="1" applyAlignment="1" applyProtection="1">
      <alignment horizontal="left"/>
    </xf>
    <xf numFmtId="0" fontId="62" fillId="0" borderId="0" xfId="56" applyFont="1" applyBorder="1" applyAlignment="1" applyProtection="1">
      <alignment horizontal="left" vertical="center"/>
    </xf>
    <xf numFmtId="0" fontId="57" fillId="0" borderId="0" xfId="56" applyNumberFormat="1" applyFont="1" applyBorder="1" applyAlignment="1" applyProtection="1">
      <alignment horizontal="center" vertical="center"/>
    </xf>
    <xf numFmtId="20" fontId="58" fillId="0" borderId="0" xfId="56" applyNumberFormat="1" applyFont="1" applyBorder="1" applyAlignment="1" applyProtection="1">
      <alignment vertical="center"/>
    </xf>
    <xf numFmtId="0" fontId="58" fillId="0" borderId="0" xfId="56" applyFont="1" applyBorder="1" applyProtection="1">
      <alignment vertical="center"/>
    </xf>
    <xf numFmtId="0" fontId="59" fillId="0" borderId="0" xfId="56" applyFont="1" applyAlignment="1" applyProtection="1">
      <alignment horizontal="right" vertical="center"/>
    </xf>
    <xf numFmtId="0" fontId="63" fillId="0" borderId="0" xfId="56" applyFont="1" applyAlignment="1" applyProtection="1"/>
    <xf numFmtId="0" fontId="62" fillId="0" borderId="0" xfId="56" applyFont="1" applyProtection="1">
      <alignment vertical="center"/>
    </xf>
    <xf numFmtId="0" fontId="62" fillId="0" borderId="0" xfId="56" applyFont="1" applyAlignment="1" applyProtection="1">
      <alignment horizontal="left" vertical="center"/>
    </xf>
    <xf numFmtId="0" fontId="62" fillId="0" borderId="0" xfId="56" applyFont="1" applyAlignment="1" applyProtection="1">
      <alignment horizontal="right" vertical="center"/>
    </xf>
    <xf numFmtId="0" fontId="57" fillId="0" borderId="131" xfId="56" applyFont="1" applyBorder="1" applyAlignment="1" applyProtection="1">
      <alignment horizontal="center" vertical="center" wrapText="1"/>
    </xf>
    <xf numFmtId="0" fontId="57" fillId="0" borderId="17" xfId="56" applyFont="1" applyBorder="1" applyAlignment="1" applyProtection="1">
      <alignment horizontal="center" vertical="center" wrapText="1"/>
    </xf>
    <xf numFmtId="0" fontId="61" fillId="0" borderId="108" xfId="56" applyFont="1" applyBorder="1" applyAlignment="1" applyProtection="1">
      <alignment horizontal="center" vertical="center"/>
    </xf>
    <xf numFmtId="0" fontId="61" fillId="0" borderId="53" xfId="56" applyFont="1" applyBorder="1" applyAlignment="1" applyProtection="1">
      <alignment horizontal="center" vertical="center"/>
    </xf>
    <xf numFmtId="0" fontId="61" fillId="0" borderId="109" xfId="56" applyFont="1" applyBorder="1" applyAlignment="1" applyProtection="1">
      <alignment horizontal="center" vertical="center"/>
    </xf>
    <xf numFmtId="0" fontId="61" fillId="0" borderId="11" xfId="56" applyFont="1" applyBorder="1" applyAlignment="1" applyProtection="1">
      <alignment horizontal="center" vertical="center"/>
    </xf>
    <xf numFmtId="0" fontId="61" fillId="0" borderId="108" xfId="56" applyFont="1" applyFill="1" applyBorder="1" applyAlignment="1" applyProtection="1">
      <alignment horizontal="center" vertical="center"/>
    </xf>
    <xf numFmtId="0" fontId="61" fillId="0" borderId="53" xfId="56" applyFont="1" applyFill="1" applyBorder="1" applyAlignment="1" applyProtection="1">
      <alignment horizontal="center" vertical="center"/>
    </xf>
    <xf numFmtId="0" fontId="61" fillId="0" borderId="109" xfId="56" applyFont="1" applyFill="1" applyBorder="1" applyAlignment="1" applyProtection="1">
      <alignment horizontal="center" vertical="center"/>
    </xf>
    <xf numFmtId="0" fontId="57" fillId="0" borderId="136" xfId="56" applyFont="1" applyBorder="1" applyAlignment="1" applyProtection="1">
      <alignment horizontal="center" vertical="center" wrapText="1"/>
    </xf>
    <xf numFmtId="0" fontId="61" fillId="0" borderId="138" xfId="56" applyNumberFormat="1" applyFont="1" applyFill="1" applyBorder="1" applyAlignment="1" applyProtection="1">
      <alignment horizontal="center" vertical="center" wrapText="1"/>
    </xf>
    <xf numFmtId="0" fontId="61" fillId="0" borderId="139" xfId="56" applyNumberFormat="1" applyFont="1" applyFill="1" applyBorder="1" applyAlignment="1" applyProtection="1">
      <alignment horizontal="center" vertical="center" wrapText="1"/>
    </xf>
    <xf numFmtId="0" fontId="61" fillId="0" borderId="140" xfId="56" applyNumberFormat="1" applyFont="1" applyFill="1" applyBorder="1" applyAlignment="1" applyProtection="1">
      <alignment horizontal="center" vertical="center" wrapText="1"/>
    </xf>
    <xf numFmtId="0" fontId="57" fillId="27" borderId="131" xfId="56" applyFont="1" applyFill="1" applyBorder="1" applyAlignment="1" applyProtection="1">
      <alignment horizontal="center" vertical="center" wrapText="1"/>
      <protection locked="0"/>
    </xf>
    <xf numFmtId="0" fontId="57" fillId="27" borderId="145" xfId="56" applyFont="1" applyFill="1" applyBorder="1" applyAlignment="1" applyProtection="1">
      <alignment horizontal="center" vertical="center" shrinkToFit="1"/>
      <protection locked="0"/>
    </xf>
    <xf numFmtId="0" fontId="57" fillId="27" borderId="146" xfId="56" applyFont="1" applyFill="1" applyBorder="1" applyAlignment="1" applyProtection="1">
      <alignment horizontal="center" vertical="center" shrinkToFit="1"/>
      <protection locked="0"/>
    </xf>
    <xf numFmtId="0" fontId="57" fillId="27" borderId="147" xfId="56" applyFont="1" applyFill="1" applyBorder="1" applyAlignment="1" applyProtection="1">
      <alignment horizontal="center" vertical="center" shrinkToFit="1"/>
      <protection locked="0"/>
    </xf>
    <xf numFmtId="0" fontId="57" fillId="27" borderId="17" xfId="56" applyFont="1" applyFill="1" applyBorder="1" applyAlignment="1" applyProtection="1">
      <alignment horizontal="center" vertical="center" wrapText="1"/>
      <protection locked="0"/>
    </xf>
    <xf numFmtId="181" fontId="57" fillId="0" borderId="156" xfId="56" applyNumberFormat="1" applyFont="1" applyBorder="1" applyAlignment="1" applyProtection="1">
      <alignment horizontal="center" vertical="center" shrinkToFit="1"/>
    </xf>
    <xf numFmtId="181" fontId="57" fillId="0" borderId="157" xfId="56" applyNumberFormat="1" applyFont="1" applyBorder="1" applyAlignment="1" applyProtection="1">
      <alignment horizontal="center" vertical="center" shrinkToFit="1"/>
    </xf>
    <xf numFmtId="181" fontId="57" fillId="0" borderId="158" xfId="56" applyNumberFormat="1" applyFont="1" applyBorder="1" applyAlignment="1" applyProtection="1">
      <alignment horizontal="center" vertical="center" shrinkToFit="1"/>
    </xf>
    <xf numFmtId="0" fontId="57" fillId="27" borderId="121" xfId="56" applyFont="1" applyFill="1" applyBorder="1" applyAlignment="1" applyProtection="1">
      <alignment horizontal="center" vertical="center" wrapText="1"/>
      <protection locked="0"/>
    </xf>
    <xf numFmtId="181" fontId="57" fillId="0" borderId="164" xfId="56" applyNumberFormat="1" applyFont="1" applyBorder="1" applyAlignment="1" applyProtection="1">
      <alignment horizontal="center" vertical="center" shrinkToFit="1"/>
    </xf>
    <xf numFmtId="181" fontId="57" fillId="0" borderId="165" xfId="56" applyNumberFormat="1" applyFont="1" applyBorder="1" applyAlignment="1" applyProtection="1">
      <alignment horizontal="center" vertical="center" shrinkToFit="1"/>
    </xf>
    <xf numFmtId="181" fontId="57" fillId="0" borderId="166" xfId="56" applyNumberFormat="1" applyFont="1" applyBorder="1" applyAlignment="1" applyProtection="1">
      <alignment horizontal="center" vertical="center" shrinkToFit="1"/>
    </xf>
    <xf numFmtId="0" fontId="57" fillId="27" borderId="119" xfId="56" applyFont="1" applyFill="1" applyBorder="1" applyAlignment="1" applyProtection="1">
      <alignment horizontal="center" vertical="center" wrapText="1"/>
      <protection locked="0"/>
    </xf>
    <xf numFmtId="0" fontId="57" fillId="27" borderId="136" xfId="56" applyFont="1" applyFill="1" applyBorder="1" applyAlignment="1" applyProtection="1">
      <alignment horizontal="center" vertical="center" wrapText="1"/>
      <protection locked="0"/>
    </xf>
    <xf numFmtId="0" fontId="62" fillId="24" borderId="73" xfId="56" applyFont="1" applyFill="1" applyBorder="1" applyProtection="1">
      <alignment vertical="center"/>
    </xf>
    <xf numFmtId="0" fontId="67" fillId="24" borderId="59" xfId="56" applyFont="1" applyFill="1" applyBorder="1" applyAlignment="1" applyProtection="1">
      <alignment horizontal="center" vertical="center"/>
    </xf>
    <xf numFmtId="0" fontId="62" fillId="24" borderId="59" xfId="56" applyFont="1" applyFill="1" applyBorder="1" applyAlignment="1" applyProtection="1">
      <alignment horizontal="center" vertical="center" wrapText="1"/>
    </xf>
    <xf numFmtId="0" fontId="62" fillId="24" borderId="59" xfId="56" applyFont="1" applyFill="1" applyBorder="1" applyAlignment="1" applyProtection="1">
      <alignment horizontal="center" vertical="center" shrinkToFit="1"/>
    </xf>
    <xf numFmtId="0" fontId="66" fillId="24" borderId="59" xfId="56" applyFont="1" applyFill="1" applyBorder="1" applyAlignment="1" applyProtection="1">
      <alignment horizontal="center" vertical="center" wrapText="1"/>
    </xf>
    <xf numFmtId="1" fontId="62" fillId="24" borderId="59" xfId="56" applyNumberFormat="1" applyFont="1" applyFill="1" applyBorder="1" applyAlignment="1" applyProtection="1">
      <alignment horizontal="center" vertical="center" wrapText="1"/>
    </xf>
    <xf numFmtId="0" fontId="62" fillId="24" borderId="74" xfId="56" applyFont="1" applyFill="1" applyBorder="1" applyAlignment="1" applyProtection="1">
      <alignment horizontal="center" vertical="center" wrapText="1"/>
    </xf>
    <xf numFmtId="0" fontId="62" fillId="24" borderId="0" xfId="56" applyFont="1" applyFill="1" applyProtection="1">
      <alignment vertical="center"/>
    </xf>
    <xf numFmtId="0" fontId="61" fillId="0" borderId="114" xfId="56" applyFont="1" applyBorder="1" applyProtection="1">
      <alignment vertical="center"/>
    </xf>
    <xf numFmtId="0" fontId="61" fillId="0" borderId="115" xfId="56" applyFont="1" applyFill="1" applyBorder="1" applyAlignment="1" applyProtection="1">
      <alignment vertical="center" wrapText="1"/>
    </xf>
    <xf numFmtId="0" fontId="61" fillId="0" borderId="104" xfId="56" applyFont="1" applyFill="1" applyBorder="1" applyAlignment="1" applyProtection="1">
      <alignment vertical="center" wrapText="1"/>
    </xf>
    <xf numFmtId="0" fontId="61" fillId="0" borderId="180" xfId="56" applyFont="1" applyFill="1" applyBorder="1" applyAlignment="1">
      <alignment vertical="center" wrapText="1"/>
    </xf>
    <xf numFmtId="181" fontId="61" fillId="24" borderId="181" xfId="56" applyNumberFormat="1" applyFont="1" applyFill="1" applyBorder="1" applyAlignment="1" applyProtection="1">
      <alignment horizontal="center" vertical="center" shrinkToFit="1"/>
    </xf>
    <xf numFmtId="181" fontId="61" fillId="24" borderId="112" xfId="56" applyNumberFormat="1" applyFont="1" applyFill="1" applyBorder="1" applyAlignment="1" applyProtection="1">
      <alignment horizontal="center" vertical="center" shrinkToFit="1"/>
    </xf>
    <xf numFmtId="181" fontId="61" fillId="24" borderId="113" xfId="56" applyNumberFormat="1" applyFont="1" applyFill="1" applyBorder="1" applyAlignment="1" applyProtection="1">
      <alignment horizontal="center" vertical="center" shrinkToFit="1"/>
    </xf>
    <xf numFmtId="0" fontId="61" fillId="0" borderId="117" xfId="56" applyFont="1" applyBorder="1" applyProtection="1">
      <alignment vertical="center"/>
    </xf>
    <xf numFmtId="0" fontId="61" fillId="0" borderId="0" xfId="56" applyFont="1" applyFill="1" applyBorder="1" applyAlignment="1" applyProtection="1">
      <alignment vertical="center" wrapText="1"/>
    </xf>
    <xf numFmtId="0" fontId="61" fillId="0" borderId="10" xfId="56" applyFont="1" applyFill="1" applyBorder="1" applyAlignment="1" applyProtection="1">
      <alignment vertical="center" wrapText="1"/>
    </xf>
    <xf numFmtId="0" fontId="61" fillId="0" borderId="160" xfId="56" applyFont="1" applyFill="1" applyBorder="1" applyAlignment="1">
      <alignment vertical="center" wrapText="1"/>
    </xf>
    <xf numFmtId="0" fontId="61" fillId="0" borderId="72" xfId="56" applyFont="1" applyBorder="1" applyProtection="1">
      <alignment vertical="center"/>
    </xf>
    <xf numFmtId="0" fontId="61" fillId="0" borderId="12" xfId="56" applyFont="1" applyFill="1" applyBorder="1" applyAlignment="1" applyProtection="1">
      <alignment vertical="center" wrapText="1"/>
    </xf>
    <xf numFmtId="0" fontId="61" fillId="0" borderId="54" xfId="56" applyFont="1" applyBorder="1" applyProtection="1">
      <alignment vertical="center"/>
    </xf>
    <xf numFmtId="181" fontId="61" fillId="29" borderId="108" xfId="56" applyNumberFormat="1" applyFont="1" applyFill="1" applyBorder="1" applyAlignment="1" applyProtection="1">
      <alignment horizontal="center" vertical="center" shrinkToFit="1"/>
      <protection locked="0"/>
    </xf>
    <xf numFmtId="181" fontId="61" fillId="29" borderId="53" xfId="56" applyNumberFormat="1" applyFont="1" applyFill="1" applyBorder="1" applyAlignment="1" applyProtection="1">
      <alignment horizontal="center" vertical="center" shrinkToFit="1"/>
      <protection locked="0"/>
    </xf>
    <xf numFmtId="181" fontId="61" fillId="29" borderId="109" xfId="56" applyNumberFormat="1" applyFont="1" applyFill="1" applyBorder="1" applyAlignment="1" applyProtection="1">
      <alignment horizontal="center" vertical="center" shrinkToFit="1"/>
      <protection locked="0"/>
    </xf>
    <xf numFmtId="0" fontId="61" fillId="0" borderId="67" xfId="56" applyFont="1" applyBorder="1" applyProtection="1">
      <alignment vertical="center"/>
    </xf>
    <xf numFmtId="0" fontId="61" fillId="0" borderId="68" xfId="56" applyFont="1" applyFill="1" applyBorder="1" applyAlignment="1" applyProtection="1">
      <alignment vertical="center" wrapText="1"/>
    </xf>
    <xf numFmtId="181" fontId="61" fillId="0" borderId="108" xfId="56" applyNumberFormat="1" applyFont="1" applyFill="1" applyBorder="1" applyAlignment="1" applyProtection="1">
      <alignment horizontal="center" vertical="center" shrinkToFit="1"/>
    </xf>
    <xf numFmtId="181" fontId="61" fillId="0" borderId="53" xfId="56" applyNumberFormat="1" applyFont="1" applyFill="1" applyBorder="1" applyAlignment="1" applyProtection="1">
      <alignment horizontal="center" vertical="center" shrinkToFit="1"/>
    </xf>
    <xf numFmtId="181" fontId="61" fillId="0" borderId="109" xfId="56" applyNumberFormat="1" applyFont="1" applyFill="1" applyBorder="1" applyAlignment="1" applyProtection="1">
      <alignment horizontal="center" vertical="center" shrinkToFit="1"/>
    </xf>
    <xf numFmtId="181" fontId="61" fillId="24" borderId="108" xfId="56" applyNumberFormat="1" applyFont="1" applyFill="1" applyBorder="1" applyAlignment="1" applyProtection="1">
      <alignment horizontal="center" vertical="center" shrinkToFit="1"/>
    </xf>
    <xf numFmtId="181" fontId="61" fillId="24" borderId="53" xfId="56" applyNumberFormat="1" applyFont="1" applyFill="1" applyBorder="1" applyAlignment="1" applyProtection="1">
      <alignment horizontal="center" vertical="center" shrinkToFit="1"/>
    </xf>
    <xf numFmtId="181" fontId="61" fillId="24" borderId="109" xfId="56" applyNumberFormat="1" applyFont="1" applyFill="1" applyBorder="1" applyAlignment="1" applyProtection="1">
      <alignment horizontal="center" vertical="center" shrinkToFit="1"/>
    </xf>
    <xf numFmtId="181" fontId="61" fillId="24" borderId="122" xfId="56" applyNumberFormat="1" applyFont="1" applyFill="1" applyBorder="1" applyAlignment="1" applyProtection="1">
      <alignment horizontal="center" vertical="center" shrinkToFit="1"/>
    </xf>
    <xf numFmtId="181" fontId="61" fillId="24" borderId="123" xfId="56" applyNumberFormat="1" applyFont="1" applyFill="1" applyBorder="1" applyAlignment="1" applyProtection="1">
      <alignment horizontal="center" vertical="center" shrinkToFit="1"/>
    </xf>
    <xf numFmtId="181" fontId="61" fillId="24" borderId="124" xfId="56" applyNumberFormat="1" applyFont="1" applyFill="1" applyBorder="1" applyAlignment="1" applyProtection="1">
      <alignment horizontal="center" vertical="center" shrinkToFit="1"/>
    </xf>
    <xf numFmtId="181" fontId="61" fillId="24" borderId="105" xfId="56" applyNumberFormat="1" applyFont="1" applyFill="1" applyBorder="1" applyAlignment="1" applyProtection="1">
      <alignment horizontal="center" vertical="center" shrinkToFit="1"/>
    </xf>
    <xf numFmtId="181" fontId="61" fillId="24" borderId="11" xfId="56" applyNumberFormat="1" applyFont="1" applyFill="1" applyBorder="1" applyAlignment="1" applyProtection="1">
      <alignment horizontal="center" vertical="center" shrinkToFit="1"/>
    </xf>
    <xf numFmtId="181" fontId="61" fillId="24" borderId="138" xfId="56" applyNumberFormat="1" applyFont="1" applyFill="1" applyBorder="1" applyAlignment="1" applyProtection="1">
      <alignment horizontal="center" vertical="center" shrinkToFit="1"/>
    </xf>
    <xf numFmtId="181" fontId="61" fillId="24" borderId="139" xfId="56" applyNumberFormat="1" applyFont="1" applyFill="1" applyBorder="1" applyAlignment="1" applyProtection="1">
      <alignment horizontal="center" vertical="center" shrinkToFit="1"/>
    </xf>
    <xf numFmtId="181" fontId="61" fillId="24" borderId="140" xfId="56" applyNumberFormat="1" applyFont="1" applyFill="1" applyBorder="1" applyAlignment="1" applyProtection="1">
      <alignment horizontal="center" vertical="center" shrinkToFit="1"/>
    </xf>
    <xf numFmtId="181" fontId="61" fillId="24" borderId="69" xfId="56" applyNumberFormat="1" applyFont="1" applyFill="1" applyBorder="1" applyAlignment="1" applyProtection="1">
      <alignment horizontal="center" vertical="center" shrinkToFit="1"/>
    </xf>
    <xf numFmtId="0" fontId="63" fillId="0" borderId="0" xfId="56" applyFont="1" applyProtection="1">
      <alignment vertical="center"/>
    </xf>
    <xf numFmtId="0" fontId="62" fillId="0" borderId="0" xfId="56" applyFont="1" applyAlignment="1" applyProtection="1">
      <alignment vertical="center" shrinkToFit="1"/>
    </xf>
    <xf numFmtId="0" fontId="65" fillId="0" borderId="0" xfId="56" applyFont="1" applyAlignment="1" applyProtection="1">
      <alignment vertical="center" shrinkToFit="1"/>
    </xf>
    <xf numFmtId="0" fontId="62" fillId="0" borderId="0" xfId="56" applyFont="1" applyFill="1" applyProtection="1">
      <alignment vertical="center"/>
    </xf>
    <xf numFmtId="0" fontId="62" fillId="0" borderId="0" xfId="56" applyFont="1" applyFill="1" applyAlignment="1" applyProtection="1">
      <alignment vertical="center" wrapText="1"/>
    </xf>
    <xf numFmtId="0" fontId="62" fillId="0" borderId="0" xfId="56" applyFont="1" applyAlignment="1" applyProtection="1">
      <alignment vertical="center" wrapText="1"/>
    </xf>
    <xf numFmtId="0" fontId="62" fillId="0" borderId="0" xfId="56" applyFont="1" applyFill="1" applyBorder="1" applyProtection="1">
      <alignment vertical="center"/>
    </xf>
    <xf numFmtId="0" fontId="62" fillId="0" borderId="0" xfId="56" applyFont="1" applyBorder="1" applyProtection="1">
      <alignment vertical="center"/>
    </xf>
    <xf numFmtId="0" fontId="61" fillId="0" borderId="0" xfId="56" applyFont="1" applyFill="1" applyAlignment="1" applyProtection="1"/>
    <xf numFmtId="0" fontId="61" fillId="0" borderId="0" xfId="56" applyFont="1" applyFill="1" applyAlignment="1" applyProtection="1">
      <alignment vertical="center"/>
    </xf>
    <xf numFmtId="0" fontId="61" fillId="0" borderId="0" xfId="56" applyFont="1" applyFill="1" applyBorder="1" applyAlignment="1" applyProtection="1">
      <alignment horizontal="justify" vertical="center" wrapText="1"/>
    </xf>
    <xf numFmtId="0" fontId="62" fillId="0" borderId="0" xfId="56" applyFont="1" applyFill="1" applyAlignment="1" applyProtection="1">
      <alignment vertical="center" textRotation="90"/>
    </xf>
    <xf numFmtId="0" fontId="62" fillId="0" borderId="0" xfId="56" applyFont="1" applyFill="1" applyAlignment="1" applyProtection="1">
      <alignment horizontal="left" vertical="center"/>
    </xf>
    <xf numFmtId="0" fontId="68" fillId="24" borderId="0" xfId="56" applyFont="1" applyFill="1" applyAlignment="1" applyProtection="1">
      <alignment horizontal="left" vertical="center"/>
    </xf>
    <xf numFmtId="0" fontId="69" fillId="24" borderId="0" xfId="56" applyFont="1" applyFill="1" applyAlignment="1" applyProtection="1">
      <alignment horizontal="center" vertical="center"/>
    </xf>
    <xf numFmtId="0" fontId="69" fillId="24" borderId="0" xfId="56" applyFont="1" applyFill="1" applyProtection="1">
      <alignment vertical="center"/>
    </xf>
    <xf numFmtId="0" fontId="69" fillId="24" borderId="0" xfId="56" applyFont="1" applyFill="1" applyAlignment="1" applyProtection="1">
      <alignment horizontal="left" vertical="center"/>
    </xf>
    <xf numFmtId="0" fontId="70" fillId="24" borderId="0" xfId="56" applyFont="1" applyFill="1" applyProtection="1">
      <alignment vertical="center"/>
    </xf>
    <xf numFmtId="0" fontId="70" fillId="24" borderId="0" xfId="56" applyFont="1" applyFill="1" applyAlignment="1" applyProtection="1">
      <alignment horizontal="left" vertical="center"/>
    </xf>
    <xf numFmtId="0" fontId="69" fillId="29" borderId="53" xfId="56" applyFont="1" applyFill="1" applyBorder="1" applyAlignment="1" applyProtection="1">
      <alignment horizontal="center" vertical="center"/>
      <protection locked="0"/>
    </xf>
    <xf numFmtId="20" fontId="69" fillId="29" borderId="53" xfId="56" applyNumberFormat="1" applyFont="1" applyFill="1" applyBorder="1" applyAlignment="1" applyProtection="1">
      <alignment horizontal="center" vertical="center"/>
      <protection locked="0"/>
    </xf>
    <xf numFmtId="0" fontId="69" fillId="24" borderId="53" xfId="56" applyFont="1" applyFill="1" applyBorder="1" applyAlignment="1" applyProtection="1">
      <alignment horizontal="center" vertical="center"/>
    </xf>
    <xf numFmtId="179" fontId="69" fillId="24" borderId="53" xfId="56" applyNumberFormat="1" applyFont="1" applyFill="1" applyBorder="1" applyAlignment="1" applyProtection="1">
      <alignment horizontal="center" vertical="center"/>
    </xf>
    <xf numFmtId="0" fontId="69" fillId="24" borderId="53" xfId="56" applyNumberFormat="1" applyFont="1" applyFill="1" applyBorder="1" applyAlignment="1" applyProtection="1">
      <alignment horizontal="center" vertical="center"/>
    </xf>
    <xf numFmtId="0" fontId="69" fillId="29" borderId="53" xfId="56" applyFont="1" applyFill="1" applyBorder="1" applyAlignment="1" applyProtection="1">
      <alignment horizontal="left" vertical="center"/>
      <protection locked="0"/>
    </xf>
    <xf numFmtId="0" fontId="69" fillId="24" borderId="53" xfId="57" applyNumberFormat="1" applyFont="1" applyFill="1" applyBorder="1" applyAlignment="1" applyProtection="1">
      <alignment horizontal="center" vertical="center"/>
    </xf>
    <xf numFmtId="20" fontId="69" fillId="24" borderId="53" xfId="56" applyNumberFormat="1" applyFont="1" applyFill="1" applyBorder="1" applyAlignment="1" applyProtection="1">
      <alignment horizontal="center" vertical="center"/>
    </xf>
    <xf numFmtId="0" fontId="71" fillId="24" borderId="0" xfId="56" applyFont="1" applyFill="1" applyAlignment="1" applyProtection="1">
      <alignment horizontal="left" vertical="center"/>
    </xf>
    <xf numFmtId="0" fontId="69" fillId="24" borderId="0" xfId="56" applyFont="1" applyFill="1" applyAlignment="1" applyProtection="1">
      <alignment vertical="center"/>
    </xf>
    <xf numFmtId="0" fontId="57" fillId="0" borderId="0" xfId="56" applyFont="1">
      <alignment vertical="center"/>
    </xf>
    <xf numFmtId="0" fontId="57" fillId="0" borderId="0" xfId="56" applyFont="1" applyAlignment="1">
      <alignment horizontal="left" vertical="center"/>
    </xf>
    <xf numFmtId="0" fontId="58" fillId="0" borderId="0" xfId="56" applyFont="1" applyAlignment="1">
      <alignment horizontal="left" vertical="center"/>
    </xf>
    <xf numFmtId="0" fontId="59" fillId="0" borderId="0" xfId="56" applyFont="1" applyAlignment="1">
      <alignment horizontal="left" vertical="center"/>
    </xf>
    <xf numFmtId="0" fontId="58" fillId="0" borderId="0" xfId="56" applyFont="1" applyAlignment="1">
      <alignment horizontal="right" vertical="center"/>
    </xf>
    <xf numFmtId="0" fontId="58" fillId="0" borderId="0" xfId="56" applyFont="1" applyFill="1" applyAlignment="1">
      <alignment horizontal="right" vertical="center"/>
    </xf>
    <xf numFmtId="0" fontId="58" fillId="0" borderId="0" xfId="56" applyFont="1" applyFill="1" applyAlignment="1">
      <alignment vertical="center"/>
    </xf>
    <xf numFmtId="0" fontId="58" fillId="0" borderId="0" xfId="56" applyFont="1">
      <alignment vertical="center"/>
    </xf>
    <xf numFmtId="0" fontId="57" fillId="24" borderId="0" xfId="56" quotePrefix="1" applyFont="1" applyFill="1" applyBorder="1" applyAlignment="1">
      <alignment vertical="center"/>
    </xf>
    <xf numFmtId="0" fontId="57" fillId="0" borderId="0" xfId="56" applyFont="1" applyAlignment="1">
      <alignment horizontal="right" vertical="center"/>
    </xf>
    <xf numFmtId="0" fontId="57" fillId="24" borderId="0" xfId="56" applyFont="1" applyFill="1" applyBorder="1" applyAlignment="1" applyProtection="1">
      <alignment vertical="center"/>
      <protection locked="0"/>
    </xf>
    <xf numFmtId="0" fontId="57" fillId="24" borderId="0" xfId="56" applyFont="1" applyFill="1" applyBorder="1" applyAlignment="1">
      <alignment horizontal="center" vertical="center"/>
    </xf>
    <xf numFmtId="0" fontId="57" fillId="0" borderId="0" xfId="56" applyFont="1" applyAlignment="1">
      <alignment horizontal="center" vertical="center"/>
    </xf>
    <xf numFmtId="0" fontId="57" fillId="0" borderId="0" xfId="56" applyFont="1" applyBorder="1" applyAlignment="1">
      <alignment vertical="center"/>
    </xf>
    <xf numFmtId="0" fontId="61" fillId="0" borderId="0" xfId="56" applyFont="1" applyAlignment="1">
      <alignment horizontal="right" vertical="center"/>
    </xf>
    <xf numFmtId="0" fontId="61" fillId="0" borderId="0" xfId="56" applyFont="1" applyAlignment="1"/>
    <xf numFmtId="0" fontId="57" fillId="0" borderId="0" xfId="56" applyFont="1" applyBorder="1" applyAlignment="1">
      <alignment horizontal="center" vertical="center"/>
    </xf>
    <xf numFmtId="0" fontId="61" fillId="0" borderId="0" xfId="56" applyFont="1" applyAlignment="1">
      <alignment horizontal="left"/>
    </xf>
    <xf numFmtId="0" fontId="57" fillId="0" borderId="0" xfId="56" applyFont="1" applyBorder="1" applyAlignment="1">
      <alignment horizontal="right" vertical="center"/>
    </xf>
    <xf numFmtId="0" fontId="57" fillId="0" borderId="0" xfId="56" applyFont="1" applyBorder="1" applyAlignment="1">
      <alignment horizontal="left" vertical="center"/>
    </xf>
    <xf numFmtId="0" fontId="58" fillId="0" borderId="0" xfId="56" applyFont="1" applyAlignment="1">
      <alignment horizontal="center" vertical="center"/>
    </xf>
    <xf numFmtId="0" fontId="58" fillId="0" borderId="0" xfId="56" applyFont="1" applyBorder="1" applyAlignment="1">
      <alignment vertical="center"/>
    </xf>
    <xf numFmtId="0" fontId="59" fillId="0" borderId="0" xfId="56" applyFont="1" applyAlignment="1">
      <alignment horizontal="right" vertical="center"/>
    </xf>
    <xf numFmtId="0" fontId="58" fillId="0" borderId="0" xfId="56" applyFont="1" applyBorder="1" applyAlignment="1">
      <alignment horizontal="center" vertical="center"/>
    </xf>
    <xf numFmtId="0" fontId="63" fillId="0" borderId="0" xfId="56" applyFont="1" applyAlignment="1"/>
    <xf numFmtId="0" fontId="62" fillId="0" borderId="0" xfId="56" applyFont="1">
      <alignment vertical="center"/>
    </xf>
    <xf numFmtId="0" fontId="62" fillId="0" borderId="0" xfId="56" applyFont="1" applyAlignment="1">
      <alignment horizontal="right" vertical="center"/>
    </xf>
    <xf numFmtId="0" fontId="57" fillId="0" borderId="131" xfId="56" applyFont="1" applyBorder="1" applyAlignment="1">
      <alignment horizontal="center" vertical="center" wrapText="1"/>
    </xf>
    <xf numFmtId="0" fontId="57" fillId="0" borderId="17" xfId="56" applyFont="1" applyBorder="1" applyAlignment="1">
      <alignment horizontal="center" vertical="center" wrapText="1"/>
    </xf>
    <xf numFmtId="0" fontId="61" fillId="0" borderId="108" xfId="56" applyFont="1" applyBorder="1" applyAlignment="1">
      <alignment horizontal="center" vertical="center"/>
    </xf>
    <xf numFmtId="0" fontId="61" fillId="0" borderId="53" xfId="56" applyFont="1" applyBorder="1" applyAlignment="1">
      <alignment horizontal="center" vertical="center"/>
    </xf>
    <xf numFmtId="0" fontId="61" fillId="0" borderId="109" xfId="56" applyFont="1" applyBorder="1" applyAlignment="1">
      <alignment horizontal="center" vertical="center"/>
    </xf>
    <xf numFmtId="0" fontId="61" fillId="0" borderId="11" xfId="56" applyFont="1" applyBorder="1" applyAlignment="1">
      <alignment horizontal="center" vertical="center"/>
    </xf>
    <xf numFmtId="0" fontId="61" fillId="0" borderId="108" xfId="56" applyFont="1" applyFill="1" applyBorder="1" applyAlignment="1">
      <alignment horizontal="center" vertical="center"/>
    </xf>
    <xf numFmtId="0" fontId="61" fillId="0" borderId="53" xfId="56" applyFont="1" applyFill="1" applyBorder="1" applyAlignment="1">
      <alignment horizontal="center" vertical="center"/>
    </xf>
    <xf numFmtId="0" fontId="61" fillId="0" borderId="109" xfId="56" applyFont="1" applyFill="1" applyBorder="1" applyAlignment="1">
      <alignment horizontal="center" vertical="center"/>
    </xf>
    <xf numFmtId="0" fontId="57" fillId="0" borderId="136" xfId="56" applyFont="1" applyBorder="1" applyAlignment="1">
      <alignment horizontal="center" vertical="center" wrapText="1"/>
    </xf>
    <xf numFmtId="0" fontId="61" fillId="0" borderId="138" xfId="56" applyNumberFormat="1" applyFont="1" applyFill="1" applyBorder="1" applyAlignment="1">
      <alignment horizontal="center" vertical="center" wrapText="1"/>
    </xf>
    <xf numFmtId="0" fontId="61" fillId="0" borderId="139" xfId="56" applyNumberFormat="1" applyFont="1" applyFill="1" applyBorder="1" applyAlignment="1">
      <alignment horizontal="center" vertical="center" wrapText="1"/>
    </xf>
    <xf numFmtId="0" fontId="61" fillId="0" borderId="140" xfId="56" applyNumberFormat="1" applyFont="1" applyFill="1" applyBorder="1" applyAlignment="1">
      <alignment horizontal="center" vertical="center" wrapText="1"/>
    </xf>
    <xf numFmtId="181" fontId="57" fillId="0" borderId="156" xfId="56" applyNumberFormat="1" applyFont="1" applyBorder="1" applyAlignment="1">
      <alignment horizontal="center" vertical="center" shrinkToFit="1"/>
    </xf>
    <xf numFmtId="181" fontId="57" fillId="0" borderId="157" xfId="56" applyNumberFormat="1" applyFont="1" applyBorder="1" applyAlignment="1">
      <alignment horizontal="center" vertical="center" shrinkToFit="1"/>
    </xf>
    <xf numFmtId="181" fontId="57" fillId="0" borderId="158" xfId="56" applyNumberFormat="1" applyFont="1" applyBorder="1" applyAlignment="1">
      <alignment horizontal="center" vertical="center" shrinkToFit="1"/>
    </xf>
    <xf numFmtId="181" fontId="57" fillId="0" borderId="164" xfId="56" applyNumberFormat="1" applyFont="1" applyBorder="1" applyAlignment="1">
      <alignment horizontal="center" vertical="center" shrinkToFit="1"/>
    </xf>
    <xf numFmtId="181" fontId="57" fillId="0" borderId="165" xfId="56" applyNumberFormat="1" applyFont="1" applyBorder="1" applyAlignment="1">
      <alignment horizontal="center" vertical="center" shrinkToFit="1"/>
    </xf>
    <xf numFmtId="181" fontId="57" fillId="0" borderId="166" xfId="56" applyNumberFormat="1" applyFont="1" applyBorder="1" applyAlignment="1">
      <alignment horizontal="center" vertical="center" shrinkToFit="1"/>
    </xf>
    <xf numFmtId="0" fontId="62" fillId="24" borderId="73" xfId="56" applyFont="1" applyFill="1" applyBorder="1">
      <alignment vertical="center"/>
    </xf>
    <xf numFmtId="0" fontId="67" fillId="24" borderId="59" xfId="56" applyFont="1" applyFill="1" applyBorder="1" applyAlignment="1">
      <alignment horizontal="center" vertical="center"/>
    </xf>
    <xf numFmtId="0" fontId="62" fillId="24" borderId="59" xfId="56" applyFont="1" applyFill="1" applyBorder="1" applyAlignment="1">
      <alignment horizontal="center" vertical="center" wrapText="1"/>
    </xf>
    <xf numFmtId="0" fontId="62" fillId="24" borderId="59" xfId="56" applyFont="1" applyFill="1" applyBorder="1" applyAlignment="1">
      <alignment horizontal="center" vertical="center" shrinkToFit="1"/>
    </xf>
    <xf numFmtId="0" fontId="66" fillId="24" borderId="59" xfId="56" applyFont="1" applyFill="1" applyBorder="1" applyAlignment="1">
      <alignment horizontal="center" vertical="center" wrapText="1"/>
    </xf>
    <xf numFmtId="1" fontId="62" fillId="24" borderId="59" xfId="56" applyNumberFormat="1" applyFont="1" applyFill="1" applyBorder="1" applyAlignment="1">
      <alignment horizontal="center" vertical="center" wrapText="1"/>
    </xf>
    <xf numFmtId="0" fontId="62" fillId="24" borderId="74" xfId="56" applyFont="1" applyFill="1" applyBorder="1" applyAlignment="1">
      <alignment horizontal="center" vertical="center" wrapText="1"/>
    </xf>
    <xf numFmtId="0" fontId="62" fillId="24" borderId="0" xfId="56" applyFont="1" applyFill="1">
      <alignment vertical="center"/>
    </xf>
    <xf numFmtId="0" fontId="62" fillId="0" borderId="54" xfId="56" applyFont="1" applyBorder="1">
      <alignment vertical="center"/>
    </xf>
    <xf numFmtId="0" fontId="62" fillId="0" borderId="10" xfId="56" applyFont="1" applyFill="1" applyBorder="1" applyAlignment="1">
      <alignment vertical="center" wrapText="1"/>
    </xf>
    <xf numFmtId="0" fontId="62" fillId="0" borderId="67" xfId="56" applyFont="1" applyBorder="1">
      <alignment vertical="center"/>
    </xf>
    <xf numFmtId="0" fontId="62" fillId="0" borderId="68" xfId="56" applyFont="1" applyFill="1" applyBorder="1" applyAlignment="1">
      <alignment vertical="center" wrapText="1"/>
    </xf>
    <xf numFmtId="181" fontId="61" fillId="0" borderId="108" xfId="56" applyNumberFormat="1" applyFont="1" applyFill="1" applyBorder="1" applyAlignment="1">
      <alignment horizontal="center" vertical="center" shrinkToFit="1"/>
    </xf>
    <xf numFmtId="181" fontId="61" fillId="0" borderId="53" xfId="56" applyNumberFormat="1" applyFont="1" applyFill="1" applyBorder="1" applyAlignment="1">
      <alignment horizontal="center" vertical="center" shrinkToFit="1"/>
    </xf>
    <xf numFmtId="181" fontId="61" fillId="0" borderId="109" xfId="56" applyNumberFormat="1" applyFont="1" applyFill="1" applyBorder="1" applyAlignment="1">
      <alignment horizontal="center" vertical="center" shrinkToFit="1"/>
    </xf>
    <xf numFmtId="181" fontId="61" fillId="24" borderId="108" xfId="56" applyNumberFormat="1" applyFont="1" applyFill="1" applyBorder="1" applyAlignment="1">
      <alignment horizontal="center" vertical="center" shrinkToFit="1"/>
    </xf>
    <xf numFmtId="181" fontId="61" fillId="24" borderId="53" xfId="56" applyNumberFormat="1" applyFont="1" applyFill="1" applyBorder="1" applyAlignment="1">
      <alignment horizontal="center" vertical="center" shrinkToFit="1"/>
    </xf>
    <xf numFmtId="181" fontId="61" fillId="24" borderId="109" xfId="56" applyNumberFormat="1" applyFont="1" applyFill="1" applyBorder="1" applyAlignment="1">
      <alignment horizontal="center" vertical="center" shrinkToFit="1"/>
    </xf>
    <xf numFmtId="0" fontId="63" fillId="0" borderId="0" xfId="56" applyFont="1">
      <alignment vertical="center"/>
    </xf>
    <xf numFmtId="0" fontId="62" fillId="0" borderId="0" xfId="56" applyFont="1" applyAlignment="1">
      <alignment vertical="center" shrinkToFit="1"/>
    </xf>
    <xf numFmtId="0" fontId="65" fillId="0" borderId="0" xfId="56" applyFont="1" applyAlignment="1">
      <alignment vertical="center" shrinkToFit="1"/>
    </xf>
    <xf numFmtId="0" fontId="62" fillId="0" borderId="0" xfId="56" applyFont="1" applyAlignment="1">
      <alignment horizontal="left" vertical="center"/>
    </xf>
    <xf numFmtId="0" fontId="62" fillId="0" borderId="0" xfId="56" applyFont="1" applyFill="1">
      <alignment vertical="center"/>
    </xf>
    <xf numFmtId="0" fontId="62" fillId="0" borderId="0" xfId="56" applyFont="1" applyFill="1" applyAlignment="1">
      <alignment vertical="center" wrapText="1"/>
    </xf>
    <xf numFmtId="0" fontId="62" fillId="0" borderId="0" xfId="56" applyFont="1" applyAlignment="1">
      <alignment vertical="center" wrapText="1"/>
    </xf>
    <xf numFmtId="0" fontId="62" fillId="0" borderId="0" xfId="56" applyFont="1" applyFill="1" applyBorder="1">
      <alignment vertical="center"/>
    </xf>
    <xf numFmtId="0" fontId="62" fillId="0" borderId="0" xfId="56" applyFont="1" applyBorder="1">
      <alignment vertical="center"/>
    </xf>
    <xf numFmtId="0" fontId="61" fillId="0" borderId="0" xfId="56" applyFont="1" applyFill="1" applyAlignment="1"/>
    <xf numFmtId="0" fontId="61" fillId="0" borderId="0" xfId="56" applyFont="1" applyFill="1" applyAlignment="1">
      <alignment vertical="center"/>
    </xf>
    <xf numFmtId="0" fontId="61" fillId="0" borderId="0" xfId="56" applyFont="1" applyFill="1" applyBorder="1" applyAlignment="1">
      <alignment vertical="center" wrapText="1"/>
    </xf>
    <xf numFmtId="0" fontId="61" fillId="0" borderId="0" xfId="56" applyFont="1" applyFill="1" applyBorder="1" applyAlignment="1">
      <alignment horizontal="justify" vertical="center" wrapText="1"/>
    </xf>
    <xf numFmtId="0" fontId="62" fillId="0" borderId="0" xfId="56" applyFont="1" applyFill="1" applyAlignment="1">
      <alignment vertical="center" textRotation="90"/>
    </xf>
    <xf numFmtId="0" fontId="62" fillId="0" borderId="0" xfId="56" applyFont="1" applyFill="1" applyAlignment="1">
      <alignment horizontal="left" vertical="center"/>
    </xf>
    <xf numFmtId="0" fontId="1" fillId="24" borderId="0" xfId="56" applyFill="1">
      <alignment vertical="center"/>
    </xf>
    <xf numFmtId="0" fontId="62" fillId="24" borderId="0" xfId="56" applyFont="1" applyFill="1" applyAlignment="1">
      <alignment horizontal="left" vertical="center"/>
    </xf>
    <xf numFmtId="0" fontId="59" fillId="24" borderId="0" xfId="56" applyFont="1" applyFill="1" applyAlignment="1">
      <alignment horizontal="left" vertical="center"/>
    </xf>
    <xf numFmtId="0" fontId="62" fillId="29" borderId="53" xfId="56" applyFont="1" applyFill="1" applyBorder="1" applyAlignment="1">
      <alignment horizontal="left" vertical="center"/>
    </xf>
    <xf numFmtId="0" fontId="62" fillId="24" borderId="0" xfId="56" applyFont="1" applyFill="1" applyAlignment="1">
      <alignment vertical="center"/>
    </xf>
    <xf numFmtId="0" fontId="62" fillId="27" borderId="53" xfId="56" applyFont="1" applyFill="1" applyBorder="1" applyAlignment="1">
      <alignment horizontal="left" vertical="center"/>
    </xf>
    <xf numFmtId="0" fontId="72" fillId="24" borderId="0" xfId="56" applyFont="1" applyFill="1" applyAlignment="1">
      <alignment horizontal="left" vertical="center"/>
    </xf>
    <xf numFmtId="0" fontId="62" fillId="24" borderId="0" xfId="56" applyFont="1" applyFill="1" applyBorder="1" applyAlignment="1">
      <alignment horizontal="center" vertical="center"/>
    </xf>
    <xf numFmtId="0" fontId="62" fillId="24" borderId="0" xfId="56" applyFont="1" applyFill="1" applyBorder="1" applyAlignment="1">
      <alignment horizontal="left" vertical="center"/>
    </xf>
    <xf numFmtId="0" fontId="62" fillId="24" borderId="53" xfId="56" applyFont="1" applyFill="1" applyBorder="1" applyAlignment="1">
      <alignment horizontal="center" vertical="center"/>
    </xf>
    <xf numFmtId="0" fontId="62" fillId="24" borderId="53" xfId="56" applyFont="1" applyFill="1" applyBorder="1" applyAlignment="1">
      <alignment horizontal="left" vertical="center"/>
    </xf>
    <xf numFmtId="0" fontId="73" fillId="24" borderId="0" xfId="56" applyFont="1" applyFill="1">
      <alignment vertical="center"/>
    </xf>
    <xf numFmtId="0" fontId="73" fillId="24" borderId="0" xfId="56" applyFont="1" applyFill="1" applyAlignment="1">
      <alignment horizontal="left" vertical="center"/>
    </xf>
    <xf numFmtId="0" fontId="62" fillId="24" borderId="0" xfId="56" applyFont="1" applyFill="1" applyBorder="1">
      <alignment vertical="center"/>
    </xf>
    <xf numFmtId="0" fontId="63" fillId="24" borderId="0" xfId="56" applyFont="1" applyFill="1" applyAlignment="1">
      <alignment vertical="center"/>
    </xf>
    <xf numFmtId="0" fontId="73" fillId="24" borderId="0" xfId="56" applyFont="1" applyFill="1" applyBorder="1">
      <alignment vertical="center"/>
    </xf>
    <xf numFmtId="0" fontId="73" fillId="24" borderId="0" xfId="56" applyFont="1" applyFill="1" applyBorder="1" applyAlignment="1">
      <alignment vertical="center"/>
    </xf>
    <xf numFmtId="0" fontId="73" fillId="24" borderId="0" xfId="56" applyFont="1" applyFill="1" applyBorder="1" applyAlignment="1">
      <alignment vertical="center" shrinkToFit="1"/>
    </xf>
    <xf numFmtId="0" fontId="62" fillId="24" borderId="0" xfId="56" applyFont="1" applyFill="1" applyAlignment="1">
      <alignment vertical="center" wrapText="1"/>
    </xf>
    <xf numFmtId="0" fontId="61" fillId="24" borderId="0" xfId="56" applyFont="1" applyFill="1" applyAlignment="1"/>
    <xf numFmtId="0" fontId="61" fillId="24" borderId="0" xfId="56" applyFont="1" applyFill="1">
      <alignment vertical="center"/>
    </xf>
    <xf numFmtId="0" fontId="61" fillId="24" borderId="0" xfId="56" applyFont="1" applyFill="1" applyAlignment="1">
      <alignment vertical="center" wrapText="1"/>
    </xf>
    <xf numFmtId="0" fontId="61" fillId="24" borderId="0" xfId="56" applyFont="1" applyFill="1" applyAlignment="1">
      <alignment horizontal="justify" vertical="center" wrapText="1"/>
    </xf>
    <xf numFmtId="0" fontId="76" fillId="24" borderId="0" xfId="56" applyFont="1" applyFill="1" applyBorder="1">
      <alignment vertical="center"/>
    </xf>
    <xf numFmtId="0" fontId="57" fillId="24" borderId="0" xfId="56" applyFont="1" applyFill="1" applyBorder="1">
      <alignment vertical="center"/>
    </xf>
    <xf numFmtId="0" fontId="77" fillId="24" borderId="0" xfId="56" applyFont="1" applyFill="1">
      <alignment vertical="center"/>
    </xf>
    <xf numFmtId="0" fontId="57" fillId="24" borderId="53" xfId="56" applyFont="1" applyFill="1" applyBorder="1" applyAlignment="1">
      <alignment horizontal="center" vertical="center"/>
    </xf>
    <xf numFmtId="0" fontId="57" fillId="24" borderId="53" xfId="56" applyFont="1" applyFill="1" applyBorder="1">
      <alignment vertical="center"/>
    </xf>
    <xf numFmtId="0" fontId="57" fillId="24" borderId="53" xfId="56" applyFont="1" applyFill="1" applyBorder="1" applyAlignment="1">
      <alignment vertical="center" shrinkToFit="1"/>
    </xf>
    <xf numFmtId="0" fontId="77" fillId="24" borderId="196" xfId="56" applyFont="1" applyFill="1" applyBorder="1" applyAlignment="1">
      <alignment horizontal="center" vertical="center"/>
    </xf>
    <xf numFmtId="0" fontId="78" fillId="24" borderId="197" xfId="56" applyFont="1" applyFill="1" applyBorder="1" applyAlignment="1">
      <alignment horizontal="center" vertical="center"/>
    </xf>
    <xf numFmtId="0" fontId="78" fillId="24" borderId="198" xfId="56" applyFont="1" applyFill="1" applyBorder="1" applyAlignment="1">
      <alignment horizontal="center" vertical="center"/>
    </xf>
    <xf numFmtId="0" fontId="78" fillId="24" borderId="102" xfId="56" applyFont="1" applyFill="1" applyBorder="1" applyAlignment="1">
      <alignment horizontal="center" vertical="center"/>
    </xf>
    <xf numFmtId="0" fontId="77" fillId="24" borderId="198" xfId="56" applyFont="1" applyFill="1" applyBorder="1" applyAlignment="1">
      <alignment horizontal="center" vertical="center"/>
    </xf>
    <xf numFmtId="0" fontId="77" fillId="24" borderId="199" xfId="56" applyFont="1" applyFill="1" applyBorder="1" applyAlignment="1">
      <alignment horizontal="center" vertical="center"/>
    </xf>
    <xf numFmtId="0" fontId="78" fillId="24" borderId="122" xfId="56" applyFont="1" applyFill="1" applyBorder="1">
      <alignment vertical="center"/>
    </xf>
    <xf numFmtId="0" fontId="78" fillId="24" borderId="123" xfId="56" applyFont="1" applyFill="1" applyBorder="1">
      <alignment vertical="center"/>
    </xf>
    <xf numFmtId="0" fontId="78" fillId="24" borderId="106" xfId="56" applyFont="1" applyFill="1" applyBorder="1">
      <alignment vertical="center"/>
    </xf>
    <xf numFmtId="0" fontId="77" fillId="24" borderId="123" xfId="56" applyFont="1" applyFill="1" applyBorder="1">
      <alignment vertical="center"/>
    </xf>
    <xf numFmtId="0" fontId="77" fillId="24" borderId="124" xfId="56" applyFont="1" applyFill="1" applyBorder="1">
      <alignment vertical="center"/>
    </xf>
    <xf numFmtId="0" fontId="78" fillId="24" borderId="108" xfId="56" applyFont="1" applyFill="1" applyBorder="1">
      <alignment vertical="center"/>
    </xf>
    <xf numFmtId="0" fontId="78" fillId="24" borderId="53" xfId="56" applyFont="1" applyFill="1" applyBorder="1">
      <alignment vertical="center"/>
    </xf>
    <xf numFmtId="0" fontId="78" fillId="24" borderId="19" xfId="56" applyFont="1" applyFill="1" applyBorder="1">
      <alignment vertical="center"/>
    </xf>
    <xf numFmtId="0" fontId="78" fillId="24" borderId="109" xfId="56" applyFont="1" applyFill="1" applyBorder="1">
      <alignment vertical="center"/>
    </xf>
    <xf numFmtId="0" fontId="77" fillId="24" borderId="53" xfId="56" applyFont="1" applyFill="1" applyBorder="1">
      <alignment vertical="center"/>
    </xf>
    <xf numFmtId="0" fontId="77" fillId="24" borderId="109" xfId="56" applyFont="1" applyFill="1" applyBorder="1">
      <alignment vertical="center"/>
    </xf>
    <xf numFmtId="0" fontId="77" fillId="24" borderId="138" xfId="56" applyFont="1" applyFill="1" applyBorder="1">
      <alignment vertical="center"/>
    </xf>
    <xf numFmtId="0" fontId="77" fillId="24" borderId="139" xfId="56" applyFont="1" applyFill="1" applyBorder="1">
      <alignment vertical="center"/>
    </xf>
    <xf numFmtId="0" fontId="77" fillId="24" borderId="140" xfId="56" applyFont="1" applyFill="1" applyBorder="1">
      <alignment vertical="center"/>
    </xf>
    <xf numFmtId="49" fontId="29" fillId="0" borderId="14" xfId="43" applyNumberFormat="1" applyFont="1" applyFill="1" applyBorder="1" applyAlignment="1">
      <alignment horizontal="left" vertical="top" wrapText="1"/>
    </xf>
    <xf numFmtId="49" fontId="29" fillId="0" borderId="0" xfId="43" applyNumberFormat="1" applyFont="1" applyFill="1" applyBorder="1" applyAlignment="1">
      <alignment horizontal="left" vertical="top" wrapText="1"/>
    </xf>
    <xf numFmtId="49" fontId="33" fillId="0" borderId="0" xfId="43" applyNumberFormat="1" applyFont="1" applyFill="1" applyAlignment="1">
      <alignment horizontal="left" vertical="top" wrapText="1"/>
    </xf>
    <xf numFmtId="49" fontId="29" fillId="0" borderId="13" xfId="46" applyNumberFormat="1" applyFont="1" applyFill="1" applyBorder="1" applyAlignment="1">
      <alignment horizontal="left" vertical="top"/>
    </xf>
    <xf numFmtId="49" fontId="29" fillId="0" borderId="14" xfId="46" applyNumberFormat="1" applyFont="1" applyFill="1" applyBorder="1" applyAlignment="1">
      <alignment horizontal="left" vertical="top"/>
    </xf>
    <xf numFmtId="49" fontId="29" fillId="0" borderId="20" xfId="46" applyNumberFormat="1" applyFont="1" applyFill="1" applyBorder="1" applyAlignment="1">
      <alignment horizontal="left" vertical="top"/>
    </xf>
    <xf numFmtId="49" fontId="29" fillId="0" borderId="12" xfId="46" applyNumberFormat="1" applyFont="1" applyFill="1" applyBorder="1" applyAlignment="1">
      <alignment horizontal="left" vertical="top"/>
    </xf>
    <xf numFmtId="49" fontId="29" fillId="0" borderId="14" xfId="46" applyNumberFormat="1" applyFont="1" applyFill="1" applyBorder="1" applyAlignment="1">
      <alignment horizontal="left" vertical="center" wrapText="1"/>
    </xf>
    <xf numFmtId="49" fontId="29" fillId="0" borderId="15" xfId="46" applyNumberFormat="1" applyFont="1" applyFill="1" applyBorder="1" applyAlignment="1">
      <alignment horizontal="left" vertical="center" wrapText="1"/>
    </xf>
    <xf numFmtId="49" fontId="29" fillId="0" borderId="12" xfId="46" applyNumberFormat="1" applyFont="1" applyFill="1" applyBorder="1" applyAlignment="1">
      <alignment horizontal="left" vertical="center" wrapText="1"/>
    </xf>
    <xf numFmtId="49" fontId="29" fillId="0" borderId="18" xfId="46" applyNumberFormat="1" applyFont="1" applyFill="1" applyBorder="1" applyAlignment="1">
      <alignment horizontal="left" vertical="center" wrapText="1"/>
    </xf>
    <xf numFmtId="49" fontId="29" fillId="0" borderId="13" xfId="46" applyNumberFormat="1" applyFont="1" applyFill="1" applyBorder="1" applyAlignment="1">
      <alignment horizontal="left" vertical="center"/>
    </xf>
    <xf numFmtId="49" fontId="29" fillId="0" borderId="14" xfId="46" applyNumberFormat="1" applyFont="1" applyFill="1" applyBorder="1" applyAlignment="1">
      <alignment horizontal="left" vertical="center"/>
    </xf>
    <xf numFmtId="49" fontId="29" fillId="0" borderId="15" xfId="46" applyNumberFormat="1" applyFont="1" applyFill="1" applyBorder="1" applyAlignment="1">
      <alignment horizontal="left" vertical="center"/>
    </xf>
    <xf numFmtId="49" fontId="29" fillId="0" borderId="19" xfId="46" applyNumberFormat="1" applyFont="1" applyFill="1" applyBorder="1" applyAlignment="1">
      <alignment horizontal="center" vertical="center"/>
    </xf>
    <xf numFmtId="49" fontId="29" fillId="0" borderId="10" xfId="46" applyNumberFormat="1" applyFont="1" applyFill="1" applyBorder="1" applyAlignment="1">
      <alignment horizontal="center" vertical="center"/>
    </xf>
    <xf numFmtId="49" fontId="29" fillId="0" borderId="11" xfId="46" applyNumberFormat="1" applyFont="1" applyFill="1" applyBorder="1" applyAlignment="1">
      <alignment horizontal="center" vertical="center"/>
    </xf>
    <xf numFmtId="49" fontId="33" fillId="0" borderId="0" xfId="43" applyNumberFormat="1" applyFont="1" applyFill="1" applyAlignment="1">
      <alignment horizontal="left" vertical="top"/>
    </xf>
    <xf numFmtId="49" fontId="29" fillId="0" borderId="16" xfId="46" applyNumberFormat="1" applyFont="1" applyFill="1" applyBorder="1" applyAlignment="1">
      <alignment horizontal="left" vertical="top" wrapText="1"/>
    </xf>
    <xf numFmtId="49" fontId="29" fillId="0" borderId="0" xfId="46" applyNumberFormat="1" applyFont="1" applyFill="1" applyBorder="1" applyAlignment="1">
      <alignment horizontal="left" vertical="top" wrapText="1"/>
    </xf>
    <xf numFmtId="49" fontId="29" fillId="0" borderId="17" xfId="46" applyNumberFormat="1" applyFont="1" applyFill="1" applyBorder="1" applyAlignment="1">
      <alignment horizontal="left" vertical="top" wrapText="1"/>
    </xf>
    <xf numFmtId="49" fontId="29" fillId="0" borderId="20" xfId="46" applyNumberFormat="1" applyFont="1" applyFill="1" applyBorder="1" applyAlignment="1">
      <alignment horizontal="left" vertical="top" wrapText="1"/>
    </xf>
    <xf numFmtId="49" fontId="29" fillId="0" borderId="12" xfId="46" applyNumberFormat="1" applyFont="1" applyFill="1" applyBorder="1" applyAlignment="1">
      <alignment horizontal="left" vertical="top" wrapText="1"/>
    </xf>
    <xf numFmtId="49" fontId="29" fillId="0" borderId="18" xfId="46" applyNumberFormat="1" applyFont="1" applyFill="1" applyBorder="1" applyAlignment="1">
      <alignment horizontal="left" vertical="top" wrapText="1"/>
    </xf>
    <xf numFmtId="49" fontId="29" fillId="0" borderId="19" xfId="43" applyNumberFormat="1" applyFont="1" applyFill="1" applyBorder="1" applyAlignment="1">
      <alignment horizontal="center" vertical="center" wrapText="1"/>
    </xf>
    <xf numFmtId="49" fontId="29" fillId="0" borderId="10" xfId="43" applyNumberFormat="1" applyFont="1" applyFill="1" applyBorder="1" applyAlignment="1">
      <alignment horizontal="center" vertical="center" wrapText="1"/>
    </xf>
    <xf numFmtId="49" fontId="29" fillId="0" borderId="11" xfId="43" applyNumberFormat="1" applyFont="1" applyFill="1" applyBorder="1" applyAlignment="1">
      <alignment horizontal="center" vertical="center" wrapText="1"/>
    </xf>
    <xf numFmtId="49" fontId="29" fillId="0" borderId="19" xfId="43" applyNumberFormat="1" applyFont="1" applyFill="1" applyBorder="1" applyAlignment="1">
      <alignment horizontal="center" vertical="center"/>
    </xf>
    <xf numFmtId="49" fontId="29" fillId="0" borderId="10" xfId="43" applyNumberFormat="1" applyFont="1" applyFill="1" applyBorder="1" applyAlignment="1">
      <alignment horizontal="center" vertical="center"/>
    </xf>
    <xf numFmtId="49" fontId="29" fillId="0" borderId="11" xfId="43" applyNumberFormat="1" applyFont="1" applyFill="1" applyBorder="1" applyAlignment="1">
      <alignment horizontal="center" vertical="center"/>
    </xf>
    <xf numFmtId="0" fontId="29" fillId="24" borderId="0" xfId="43" applyFont="1" applyFill="1" applyAlignment="1">
      <alignment horizontal="center" vertical="center"/>
    </xf>
    <xf numFmtId="49" fontId="33" fillId="0" borderId="0" xfId="43" applyNumberFormat="1" applyFont="1" applyFill="1" applyAlignment="1">
      <alignment horizontal="center" vertical="top"/>
    </xf>
    <xf numFmtId="49" fontId="29" fillId="0" borderId="13" xfId="43" applyNumberFormat="1" applyFont="1" applyFill="1" applyBorder="1" applyAlignment="1">
      <alignment horizontal="center" vertical="center"/>
    </xf>
    <xf numFmtId="49" fontId="29" fillId="0" borderId="15" xfId="43" applyNumberFormat="1" applyFont="1" applyFill="1" applyBorder="1" applyAlignment="1">
      <alignment horizontal="center" vertical="center"/>
    </xf>
    <xf numFmtId="49" fontId="29" fillId="0" borderId="20" xfId="43" applyNumberFormat="1" applyFont="1" applyFill="1" applyBorder="1" applyAlignment="1">
      <alignment horizontal="center" vertical="center"/>
    </xf>
    <xf numFmtId="49" fontId="29" fillId="0" borderId="18" xfId="43" applyNumberFormat="1" applyFont="1" applyFill="1" applyBorder="1" applyAlignment="1">
      <alignment horizontal="center" vertical="center"/>
    </xf>
    <xf numFmtId="49" fontId="29" fillId="0" borderId="14" xfId="43" applyNumberFormat="1" applyFont="1" applyFill="1" applyBorder="1" applyAlignment="1">
      <alignment horizontal="center" vertical="center"/>
    </xf>
    <xf numFmtId="49" fontId="29" fillId="0" borderId="16" xfId="43" applyNumberFormat="1" applyFont="1" applyFill="1" applyBorder="1" applyAlignment="1">
      <alignment horizontal="center" vertical="center"/>
    </xf>
    <xf numFmtId="49" fontId="29" fillId="0" borderId="0" xfId="43" applyNumberFormat="1" applyFont="1" applyFill="1" applyBorder="1" applyAlignment="1">
      <alignment horizontal="center" vertical="center"/>
    </xf>
    <xf numFmtId="49" fontId="29" fillId="0" borderId="17" xfId="43" applyNumberFormat="1" applyFont="1" applyFill="1" applyBorder="1" applyAlignment="1">
      <alignment horizontal="center" vertical="center"/>
    </xf>
    <xf numFmtId="49" fontId="29" fillId="0" borderId="12" xfId="43" applyNumberFormat="1" applyFont="1" applyFill="1" applyBorder="1" applyAlignment="1">
      <alignment horizontal="center" vertical="center"/>
    </xf>
    <xf numFmtId="49" fontId="29" fillId="0" borderId="13" xfId="43" applyNumberFormat="1" applyFont="1" applyBorder="1" applyAlignment="1">
      <alignment horizontal="center" vertical="center"/>
    </xf>
    <xf numFmtId="49" fontId="29" fillId="0" borderId="15" xfId="43" applyNumberFormat="1" applyFont="1" applyBorder="1" applyAlignment="1">
      <alignment horizontal="center" vertical="center"/>
    </xf>
    <xf numFmtId="49" fontId="29" fillId="0" borderId="16" xfId="43" applyNumberFormat="1" applyFont="1" applyFill="1" applyBorder="1" applyAlignment="1">
      <alignment horizontal="left" vertical="top" wrapText="1"/>
    </xf>
    <xf numFmtId="49" fontId="29" fillId="0" borderId="17" xfId="43" applyNumberFormat="1" applyFont="1" applyFill="1" applyBorder="1" applyAlignment="1">
      <alignment horizontal="left" vertical="top" wrapText="1"/>
    </xf>
    <xf numFmtId="49" fontId="29" fillId="0" borderId="16" xfId="43" applyNumberFormat="1" applyFont="1" applyFill="1" applyBorder="1" applyAlignment="1">
      <alignment horizontal="left" vertical="top"/>
    </xf>
    <xf numFmtId="49" fontId="29" fillId="0" borderId="0" xfId="43" applyNumberFormat="1" applyFont="1" applyFill="1" applyBorder="1" applyAlignment="1">
      <alignment horizontal="left" vertical="top"/>
    </xf>
    <xf numFmtId="49" fontId="29" fillId="0" borderId="17" xfId="43" applyNumberFormat="1" applyFont="1" applyFill="1" applyBorder="1" applyAlignment="1">
      <alignment horizontal="left" vertical="top"/>
    </xf>
    <xf numFmtId="49" fontId="29" fillId="0" borderId="20" xfId="43" applyNumberFormat="1" applyFont="1" applyFill="1" applyBorder="1" applyAlignment="1">
      <alignment horizontal="left" vertical="top"/>
    </xf>
    <xf numFmtId="49" fontId="29" fillId="0" borderId="12" xfId="43" applyNumberFormat="1" applyFont="1" applyFill="1" applyBorder="1" applyAlignment="1">
      <alignment horizontal="left" vertical="top"/>
    </xf>
    <xf numFmtId="49" fontId="29" fillId="0" borderId="18" xfId="43" applyNumberFormat="1" applyFont="1" applyFill="1" applyBorder="1" applyAlignment="1">
      <alignment horizontal="left" vertical="top"/>
    </xf>
    <xf numFmtId="0" fontId="32" fillId="24" borderId="73" xfId="53" applyFont="1" applyFill="1" applyBorder="1" applyAlignment="1">
      <alignment horizontal="center" vertical="center" wrapText="1"/>
    </xf>
    <xf numFmtId="0" fontId="32" fillId="24" borderId="59" xfId="53" applyFont="1" applyFill="1" applyBorder="1" applyAlignment="1">
      <alignment horizontal="center" vertical="center" wrapText="1"/>
    </xf>
    <xf numFmtId="0" fontId="32" fillId="24" borderId="101" xfId="53" applyFont="1" applyFill="1" applyBorder="1" applyAlignment="1">
      <alignment horizontal="center" vertical="center" wrapText="1"/>
    </xf>
    <xf numFmtId="0" fontId="32" fillId="24" borderId="57" xfId="53" applyFont="1" applyFill="1" applyBorder="1" applyAlignment="1">
      <alignment horizontal="left" vertical="center" wrapText="1"/>
    </xf>
    <xf numFmtId="0" fontId="32" fillId="24" borderId="24" xfId="53" applyFont="1" applyFill="1" applyBorder="1" applyAlignment="1">
      <alignment horizontal="left" vertical="center" wrapText="1"/>
    </xf>
    <xf numFmtId="0" fontId="32" fillId="24" borderId="58" xfId="53" applyFont="1" applyFill="1" applyBorder="1" applyAlignment="1">
      <alignment horizontal="left" vertical="center" wrapText="1"/>
    </xf>
    <xf numFmtId="0" fontId="27" fillId="24" borderId="0" xfId="53" applyFont="1" applyFill="1" applyBorder="1" applyAlignment="1">
      <alignment horizontal="left" vertical="top" wrapText="1"/>
    </xf>
    <xf numFmtId="0" fontId="32" fillId="24" borderId="86" xfId="53" applyFont="1" applyFill="1" applyBorder="1" applyAlignment="1">
      <alignment horizontal="center" vertical="center" wrapText="1"/>
    </xf>
    <xf numFmtId="0" fontId="32" fillId="24" borderId="85" xfId="53" applyFont="1" applyFill="1" applyBorder="1" applyAlignment="1">
      <alignment horizontal="center" vertical="center" wrapText="1"/>
    </xf>
    <xf numFmtId="0" fontId="32" fillId="24" borderId="87" xfId="53" applyFont="1" applyFill="1" applyBorder="1" applyAlignment="1">
      <alignment horizontal="center" vertical="center" wrapText="1"/>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0" xfId="53" applyNumberFormat="1" applyFont="1" applyFill="1" applyBorder="1" applyAlignment="1">
      <alignment horizontal="left" vertical="center" wrapText="1"/>
    </xf>
    <xf numFmtId="49" fontId="32" fillId="24" borderId="55" xfId="53" applyNumberFormat="1" applyFont="1" applyFill="1" applyBorder="1" applyAlignment="1">
      <alignment horizontal="left" vertical="center" wrapText="1"/>
    </xf>
    <xf numFmtId="0" fontId="32" fillId="24" borderId="13" xfId="53" applyFont="1" applyFill="1" applyBorder="1" applyAlignment="1">
      <alignment horizontal="center" vertical="center" wrapText="1"/>
    </xf>
    <xf numFmtId="0" fontId="32" fillId="24" borderId="14" xfId="53" applyFont="1" applyFill="1" applyBorder="1" applyAlignment="1">
      <alignment horizontal="center" vertical="center" wrapText="1"/>
    </xf>
    <xf numFmtId="0" fontId="32" fillId="24" borderId="68" xfId="53" applyFont="1" applyFill="1" applyBorder="1" applyAlignment="1">
      <alignment horizontal="center" vertical="center" wrapText="1"/>
    </xf>
    <xf numFmtId="0" fontId="32" fillId="24" borderId="69" xfId="53" applyFont="1" applyFill="1" applyBorder="1" applyAlignment="1">
      <alignment horizontal="center" vertical="center" wrapText="1"/>
    </xf>
    <xf numFmtId="0" fontId="32" fillId="24" borderId="56" xfId="53" applyFont="1" applyFill="1" applyBorder="1" applyAlignment="1">
      <alignment horizontal="right" vertical="center" wrapText="1"/>
    </xf>
    <xf numFmtId="0" fontId="32" fillId="24" borderId="68" xfId="53" applyFont="1" applyFill="1" applyBorder="1" applyAlignment="1">
      <alignment horizontal="right" vertical="center" wrapText="1"/>
    </xf>
    <xf numFmtId="179" fontId="32" fillId="24" borderId="68" xfId="53" applyNumberFormat="1" applyFont="1" applyFill="1" applyBorder="1" applyAlignment="1">
      <alignment horizontal="center" vertical="center" wrapText="1"/>
    </xf>
    <xf numFmtId="0" fontId="27" fillId="25" borderId="25" xfId="53" applyFont="1" applyFill="1" applyBorder="1" applyAlignment="1">
      <alignment horizontal="center" vertical="center" textRotation="255" wrapText="1"/>
    </xf>
    <xf numFmtId="0" fontId="27" fillId="25" borderId="30" xfId="53" applyFont="1" applyFill="1" applyBorder="1" applyAlignment="1">
      <alignment horizontal="center" vertical="center" textRotation="255" wrapText="1"/>
    </xf>
    <xf numFmtId="0" fontId="32" fillId="25" borderId="26" xfId="53" applyFont="1" applyFill="1" applyBorder="1" applyAlignment="1">
      <alignment horizontal="left" vertical="center" wrapText="1"/>
    </xf>
    <xf numFmtId="0" fontId="32" fillId="25" borderId="29" xfId="53" applyFont="1" applyFill="1" applyBorder="1" applyAlignment="1">
      <alignment horizontal="left" vertical="center" wrapText="1"/>
    </xf>
    <xf numFmtId="0" fontId="32" fillId="24" borderId="19"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5" xfId="53" applyFont="1" applyFill="1" applyBorder="1" applyAlignment="1">
      <alignment horizontal="center" vertical="center" wrapText="1"/>
    </xf>
    <xf numFmtId="0" fontId="32" fillId="24" borderId="16" xfId="53" applyFont="1" applyFill="1" applyBorder="1" applyAlignment="1">
      <alignment horizontal="center" vertical="center" wrapText="1"/>
    </xf>
    <xf numFmtId="0" fontId="32" fillId="24" borderId="17" xfId="53" applyFont="1" applyFill="1" applyBorder="1" applyAlignment="1">
      <alignment horizontal="center" vertical="center" wrapText="1"/>
    </xf>
    <xf numFmtId="0" fontId="32" fillId="24" borderId="20" xfId="53" applyFont="1" applyFill="1" applyBorder="1" applyAlignment="1">
      <alignment horizontal="center" vertical="center" wrapText="1"/>
    </xf>
    <xf numFmtId="0" fontId="32" fillId="24" borderId="18" xfId="53" applyFont="1" applyFill="1" applyBorder="1" applyAlignment="1">
      <alignment horizontal="center" vertical="center" wrapText="1"/>
    </xf>
    <xf numFmtId="0" fontId="32" fillId="24" borderId="71" xfId="53" applyFont="1" applyFill="1" applyBorder="1" applyAlignment="1">
      <alignment horizontal="center" vertical="center"/>
    </xf>
    <xf numFmtId="0" fontId="32" fillId="24" borderId="10" xfId="53" applyFont="1" applyFill="1" applyBorder="1" applyAlignment="1">
      <alignment horizontal="center" vertical="center"/>
    </xf>
    <xf numFmtId="0" fontId="32" fillId="24" borderId="100" xfId="53" applyFont="1" applyFill="1" applyBorder="1" applyAlignment="1">
      <alignment horizontal="center" vertical="center"/>
    </xf>
    <xf numFmtId="0" fontId="27" fillId="24" borderId="71" xfId="53" applyFont="1" applyFill="1" applyBorder="1" applyAlignment="1">
      <alignment horizontal="left" vertical="center"/>
    </xf>
    <xf numFmtId="0" fontId="27" fillId="24" borderId="10" xfId="53" applyFont="1" applyFill="1" applyBorder="1" applyAlignment="1">
      <alignment horizontal="left" vertical="center"/>
    </xf>
    <xf numFmtId="0" fontId="27" fillId="24" borderId="55" xfId="53" applyFont="1" applyFill="1" applyBorder="1" applyAlignment="1">
      <alignment horizontal="left"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0" xfId="53" applyFont="1" applyFill="1" applyBorder="1" applyAlignment="1">
      <alignment horizontal="left" vertical="center" wrapText="1"/>
    </xf>
    <xf numFmtId="0" fontId="32" fillId="24" borderId="11" xfId="53" applyFont="1" applyFill="1" applyBorder="1" applyAlignment="1">
      <alignment horizontal="left" vertical="center" wrapText="1"/>
    </xf>
    <xf numFmtId="0" fontId="32" fillId="24" borderId="35" xfId="53" applyFont="1" applyFill="1" applyBorder="1" applyAlignment="1">
      <alignment horizontal="center" vertical="center" wrapText="1"/>
    </xf>
    <xf numFmtId="0" fontId="32" fillId="24" borderId="36" xfId="53" applyFont="1" applyFill="1" applyBorder="1" applyAlignment="1">
      <alignment horizontal="center" vertical="center" wrapText="1"/>
    </xf>
    <xf numFmtId="0" fontId="32" fillId="24" borderId="37" xfId="53" applyFont="1" applyFill="1" applyBorder="1" applyAlignment="1">
      <alignment horizontal="center" vertical="center" wrapText="1"/>
    </xf>
    <xf numFmtId="0" fontId="32" fillId="24" borderId="0" xfId="53" applyFont="1" applyFill="1" applyBorder="1" applyAlignment="1">
      <alignment horizontal="center" vertical="center" wrapText="1"/>
    </xf>
    <xf numFmtId="0" fontId="32" fillId="24" borderId="40" xfId="53" applyFont="1" applyFill="1" applyBorder="1" applyAlignment="1">
      <alignment horizontal="center" vertical="center" wrapText="1"/>
    </xf>
    <xf numFmtId="0" fontId="32" fillId="24" borderId="12" xfId="53" applyFont="1" applyFill="1" applyBorder="1" applyAlignment="1">
      <alignment horizontal="center" vertical="center" wrapText="1"/>
    </xf>
    <xf numFmtId="0" fontId="32" fillId="24" borderId="99" xfId="53" applyFont="1" applyFill="1" applyBorder="1" applyAlignment="1">
      <alignment horizontal="center" vertical="center" wrapText="1"/>
    </xf>
    <xf numFmtId="0" fontId="32" fillId="24" borderId="80" xfId="53" applyFont="1" applyFill="1" applyBorder="1" applyAlignment="1">
      <alignment horizontal="center" vertical="center"/>
    </xf>
    <xf numFmtId="0" fontId="32" fillId="24" borderId="81" xfId="53" applyFont="1" applyFill="1" applyBorder="1" applyAlignment="1">
      <alignment horizontal="center" vertical="center"/>
    </xf>
    <xf numFmtId="0" fontId="27" fillId="24" borderId="71" xfId="53" applyFont="1" applyFill="1" applyBorder="1" applyAlignment="1">
      <alignment horizontal="center" vertical="center"/>
    </xf>
    <xf numFmtId="0" fontId="27" fillId="24" borderId="11" xfId="53" applyFont="1" applyFill="1" applyBorder="1" applyAlignment="1">
      <alignment horizontal="center" vertical="center"/>
    </xf>
    <xf numFmtId="0" fontId="27" fillId="24" borderId="19" xfId="53" applyFont="1" applyFill="1" applyBorder="1" applyAlignment="1">
      <alignment horizontal="center" vertical="center"/>
    </xf>
    <xf numFmtId="0" fontId="27" fillId="24" borderId="55" xfId="53" applyFont="1" applyFill="1" applyBorder="1" applyAlignment="1">
      <alignment horizontal="center" vertical="center"/>
    </xf>
    <xf numFmtId="0" fontId="32" fillId="24" borderId="48" xfId="53" applyFont="1" applyFill="1" applyBorder="1" applyAlignment="1">
      <alignment horizontal="center" vertical="center"/>
    </xf>
    <xf numFmtId="0" fontId="32" fillId="24" borderId="98" xfId="53" applyFont="1" applyFill="1" applyBorder="1" applyAlignment="1">
      <alignment horizontal="center" vertical="center"/>
    </xf>
    <xf numFmtId="0" fontId="32" fillId="24" borderId="56" xfId="53" applyFont="1" applyFill="1" applyBorder="1" applyAlignment="1">
      <alignment horizontal="center" vertical="center" wrapText="1"/>
    </xf>
    <xf numFmtId="0" fontId="32" fillId="25" borderId="54" xfId="53" applyFont="1" applyFill="1" applyBorder="1" applyAlignment="1">
      <alignment horizontal="left" vertical="center" wrapText="1"/>
    </xf>
    <xf numFmtId="0" fontId="32" fillId="25" borderId="10" xfId="53" applyFont="1" applyFill="1" applyBorder="1" applyAlignment="1">
      <alignment horizontal="left" vertical="center" wrapText="1"/>
    </xf>
    <xf numFmtId="0" fontId="32" fillId="25" borderId="55" xfId="53" applyFont="1" applyFill="1" applyBorder="1" applyAlignment="1">
      <alignment horizontal="left" vertical="center" wrapText="1"/>
    </xf>
    <xf numFmtId="0" fontId="28" fillId="24" borderId="67" xfId="53" applyFont="1" applyFill="1" applyBorder="1" applyAlignment="1">
      <alignment horizontal="center" vertical="center" wrapText="1"/>
    </xf>
    <xf numFmtId="0" fontId="28" fillId="24" borderId="68" xfId="53" applyFont="1" applyFill="1" applyBorder="1" applyAlignment="1">
      <alignment horizontal="center" vertical="center" wrapText="1"/>
    </xf>
    <xf numFmtId="0" fontId="28" fillId="24" borderId="69" xfId="53" applyFont="1" applyFill="1" applyBorder="1" applyAlignment="1">
      <alignment horizontal="center" vertical="center" wrapText="1"/>
    </xf>
    <xf numFmtId="0" fontId="28" fillId="24" borderId="56" xfId="53" applyFont="1" applyFill="1" applyBorder="1" applyAlignment="1">
      <alignment horizontal="center" vertical="center" wrapText="1"/>
    </xf>
    <xf numFmtId="0" fontId="32" fillId="24" borderId="39" xfId="53" applyFont="1" applyFill="1" applyBorder="1" applyAlignment="1">
      <alignment horizontal="center" vertical="center" wrapText="1"/>
    </xf>
    <xf numFmtId="0" fontId="37" fillId="24" borderId="41" xfId="46" applyFont="1" applyFill="1" applyBorder="1" applyAlignment="1">
      <alignment horizontal="left" vertical="center" wrapText="1"/>
    </xf>
    <xf numFmtId="0" fontId="37" fillId="24" borderId="0" xfId="46" applyFont="1" applyFill="1" applyBorder="1" applyAlignment="1">
      <alignment horizontal="left" vertical="center" wrapText="1"/>
    </xf>
    <xf numFmtId="0" fontId="37" fillId="24" borderId="64" xfId="46" applyFont="1" applyFill="1" applyBorder="1" applyAlignment="1">
      <alignment horizontal="left" vertical="center" wrapText="1"/>
    </xf>
    <xf numFmtId="0" fontId="32" fillId="24" borderId="41" xfId="53" applyFont="1" applyFill="1" applyBorder="1" applyAlignment="1">
      <alignment horizontal="left" vertical="center" wrapText="1"/>
    </xf>
    <xf numFmtId="0" fontId="32" fillId="24" borderId="0" xfId="53" applyFont="1" applyFill="1" applyBorder="1" applyAlignment="1">
      <alignment horizontal="left" vertical="center" wrapText="1"/>
    </xf>
    <xf numFmtId="0" fontId="32" fillId="24" borderId="44" xfId="53" applyFont="1" applyFill="1" applyBorder="1" applyAlignment="1">
      <alignment horizontal="left" vertical="center" wrapText="1"/>
    </xf>
    <xf numFmtId="0" fontId="32" fillId="24" borderId="47" xfId="53" applyFont="1" applyFill="1" applyBorder="1" applyAlignment="1">
      <alignment horizontal="left" vertical="center" wrapText="1"/>
    </xf>
    <xf numFmtId="0" fontId="32" fillId="24" borderId="38" xfId="53" applyFont="1" applyFill="1" applyBorder="1" applyAlignment="1">
      <alignment horizontal="center" vertical="center" wrapText="1"/>
    </xf>
    <xf numFmtId="0" fontId="32" fillId="24" borderId="83" xfId="53" applyFont="1" applyFill="1" applyBorder="1" applyAlignment="1">
      <alignment horizontal="center" vertical="center" wrapText="1"/>
    </xf>
    <xf numFmtId="0" fontId="32" fillId="24" borderId="33" xfId="53" applyFont="1" applyFill="1" applyBorder="1" applyAlignment="1">
      <alignment horizontal="center" vertical="center" wrapText="1"/>
    </xf>
    <xf numFmtId="0" fontId="32" fillId="24" borderId="32" xfId="53" applyFont="1" applyFill="1" applyBorder="1" applyAlignment="1">
      <alignment horizontal="center" vertical="center" wrapText="1"/>
    </xf>
    <xf numFmtId="49" fontId="32" fillId="24" borderId="33" xfId="53" applyNumberFormat="1" applyFont="1" applyFill="1" applyBorder="1" applyAlignment="1">
      <alignment horizontal="left" vertical="center" wrapText="1"/>
    </xf>
    <xf numFmtId="49" fontId="32" fillId="24" borderId="31" xfId="53" applyNumberFormat="1" applyFont="1" applyFill="1" applyBorder="1" applyAlignment="1">
      <alignment horizontal="left" vertical="center" wrapText="1"/>
    </xf>
    <xf numFmtId="49" fontId="32" fillId="24" borderId="11" xfId="53" applyNumberFormat="1" applyFont="1" applyFill="1" applyBorder="1" applyAlignment="1">
      <alignment horizontal="center" vertical="center" wrapText="1"/>
    </xf>
    <xf numFmtId="0" fontId="32" fillId="24" borderId="102" xfId="53" applyFont="1" applyFill="1" applyBorder="1" applyAlignment="1">
      <alignment horizontal="left" vertical="center" wrapText="1"/>
    </xf>
    <xf numFmtId="0" fontId="32" fillId="24" borderId="59" xfId="53" applyFont="1" applyFill="1" applyBorder="1" applyAlignment="1">
      <alignment horizontal="left" vertical="center" wrapText="1"/>
    </xf>
    <xf numFmtId="0" fontId="32" fillId="24" borderId="74" xfId="53" applyFont="1" applyFill="1" applyBorder="1" applyAlignment="1">
      <alignment horizontal="left" vertical="center" wrapText="1"/>
    </xf>
    <xf numFmtId="0" fontId="36" fillId="24" borderId="0" xfId="53" applyFont="1" applyFill="1" applyBorder="1" applyAlignment="1">
      <alignment horizontal="left" vertical="top" wrapText="1"/>
    </xf>
    <xf numFmtId="0" fontId="32" fillId="24" borderId="88" xfId="53" applyFont="1" applyFill="1" applyBorder="1" applyAlignment="1">
      <alignment horizontal="center" vertical="center" textRotation="255" wrapText="1"/>
    </xf>
    <xf numFmtId="0" fontId="32" fillId="24" borderId="49" xfId="53" applyFont="1" applyFill="1" applyBorder="1" applyAlignment="1">
      <alignment horizontal="center" vertical="center" textRotation="255" wrapText="1"/>
    </xf>
    <xf numFmtId="0" fontId="32" fillId="24" borderId="28" xfId="53" applyFont="1" applyFill="1" applyBorder="1" applyAlignment="1">
      <alignment horizontal="center" vertical="center" wrapText="1"/>
    </xf>
    <xf numFmtId="0" fontId="32" fillId="24" borderId="26" xfId="53" applyFont="1" applyFill="1" applyBorder="1" applyAlignment="1">
      <alignment horizontal="center" vertical="center" wrapText="1"/>
    </xf>
    <xf numFmtId="0" fontId="32" fillId="24" borderId="27" xfId="53" applyFont="1" applyFill="1" applyBorder="1" applyAlignment="1">
      <alignment horizontal="center" vertical="center" wrapText="1"/>
    </xf>
    <xf numFmtId="0" fontId="32" fillId="24" borderId="26" xfId="53" applyFont="1" applyFill="1" applyBorder="1" applyAlignment="1">
      <alignment horizontal="left" vertical="center" wrapText="1"/>
    </xf>
    <xf numFmtId="0" fontId="32" fillId="24" borderId="29" xfId="53" applyFont="1" applyFill="1" applyBorder="1" applyAlignment="1">
      <alignment horizontal="left" vertical="center" wrapText="1"/>
    </xf>
    <xf numFmtId="0" fontId="32" fillId="24" borderId="31" xfId="53" applyFont="1" applyFill="1" applyBorder="1" applyAlignment="1">
      <alignment horizontal="center" vertical="center" wrapText="1"/>
    </xf>
    <xf numFmtId="0" fontId="32" fillId="24" borderId="31" xfId="53" applyFont="1" applyFill="1" applyBorder="1" applyAlignment="1">
      <alignment horizontal="left" vertical="center" wrapText="1"/>
    </xf>
    <xf numFmtId="0" fontId="32" fillId="24" borderId="34" xfId="53" applyFont="1" applyFill="1" applyBorder="1" applyAlignment="1">
      <alignment horizontal="left" vertical="center" wrapText="1"/>
    </xf>
    <xf numFmtId="0" fontId="32" fillId="24" borderId="41" xfId="53" applyFont="1" applyFill="1" applyBorder="1" applyAlignment="1">
      <alignment horizontal="center" vertical="center" wrapText="1"/>
    </xf>
    <xf numFmtId="0" fontId="32" fillId="24" borderId="46" xfId="53" applyFont="1" applyFill="1" applyBorder="1" applyAlignment="1">
      <alignment horizontal="center" vertical="center" wrapText="1"/>
    </xf>
    <xf numFmtId="0" fontId="32" fillId="24" borderId="44" xfId="53" applyFont="1" applyFill="1" applyBorder="1" applyAlignment="1">
      <alignment horizontal="center" vertical="center" wrapText="1"/>
    </xf>
    <xf numFmtId="0" fontId="32" fillId="24" borderId="45" xfId="53" applyFont="1" applyFill="1" applyBorder="1" applyAlignment="1">
      <alignment horizontal="center" vertical="center" wrapText="1"/>
    </xf>
    <xf numFmtId="49" fontId="32" fillId="24" borderId="51" xfId="53" applyNumberFormat="1" applyFont="1" applyFill="1" applyBorder="1" applyAlignment="1">
      <alignment horizontal="left" vertical="center" wrapText="1"/>
    </xf>
    <xf numFmtId="49" fontId="32" fillId="24" borderId="34" xfId="53" applyNumberFormat="1" applyFont="1" applyFill="1" applyBorder="1" applyAlignment="1">
      <alignment horizontal="left" vertical="center" wrapText="1"/>
    </xf>
    <xf numFmtId="49" fontId="32" fillId="24" borderId="46" xfId="53" applyNumberFormat="1" applyFont="1" applyFill="1" applyBorder="1" applyAlignment="1">
      <alignment horizontal="left" vertical="center" wrapText="1"/>
    </xf>
    <xf numFmtId="49" fontId="32" fillId="24" borderId="44" xfId="53" applyNumberFormat="1" applyFont="1" applyFill="1" applyBorder="1" applyAlignment="1">
      <alignment horizontal="left" vertical="center" wrapText="1"/>
    </xf>
    <xf numFmtId="49" fontId="32" fillId="24" borderId="47" xfId="53" applyNumberFormat="1" applyFont="1" applyFill="1" applyBorder="1" applyAlignment="1">
      <alignment horizontal="left" vertical="center" wrapText="1"/>
    </xf>
    <xf numFmtId="0" fontId="32" fillId="25" borderId="44" xfId="53" applyFont="1" applyFill="1" applyBorder="1" applyAlignment="1">
      <alignment horizontal="left" vertical="center" wrapText="1"/>
    </xf>
    <xf numFmtId="0" fontId="32" fillId="25" borderId="47" xfId="53" applyFont="1" applyFill="1" applyBorder="1" applyAlignment="1">
      <alignment horizontal="left" vertical="center" wrapText="1"/>
    </xf>
    <xf numFmtId="0" fontId="32" fillId="24" borderId="33" xfId="53" applyFont="1" applyFill="1" applyBorder="1" applyAlignment="1">
      <alignment horizontal="center" vertical="center" shrinkToFit="1"/>
    </xf>
    <xf numFmtId="0" fontId="32" fillId="24" borderId="32" xfId="53" applyFont="1" applyFill="1" applyBorder="1" applyAlignment="1">
      <alignment horizontal="center" vertical="center" shrinkToFit="1"/>
    </xf>
    <xf numFmtId="0" fontId="32" fillId="24" borderId="33" xfId="53" applyNumberFormat="1" applyFont="1" applyFill="1" applyBorder="1" applyAlignment="1">
      <alignment horizontal="center" vertical="center" wrapText="1"/>
    </xf>
    <xf numFmtId="0" fontId="32" fillId="24" borderId="32" xfId="53" applyNumberFormat="1" applyFont="1" applyFill="1" applyBorder="1" applyAlignment="1">
      <alignment horizontal="center" vertical="center" wrapText="1"/>
    </xf>
    <xf numFmtId="0" fontId="32" fillId="24" borderId="31" xfId="53" applyNumberFormat="1" applyFont="1" applyFill="1" applyBorder="1" applyAlignment="1">
      <alignment horizontal="center" vertical="center" wrapText="1"/>
    </xf>
    <xf numFmtId="0" fontId="32" fillId="24" borderId="34" xfId="53" applyNumberFormat="1" applyFont="1" applyFill="1" applyBorder="1" applyAlignment="1">
      <alignment horizontal="center" vertical="center" wrapText="1"/>
    </xf>
    <xf numFmtId="0" fontId="32" fillId="25" borderId="25" xfId="53" applyFont="1" applyFill="1" applyBorder="1" applyAlignment="1">
      <alignment horizontal="center" vertical="center" textRotation="255" wrapText="1"/>
    </xf>
    <xf numFmtId="0" fontId="32" fillId="25" borderId="30" xfId="53" applyFont="1" applyFill="1" applyBorder="1" applyAlignment="1">
      <alignment horizontal="center" vertical="center" textRotation="255" wrapText="1"/>
    </xf>
    <xf numFmtId="0" fontId="32" fillId="24" borderId="75" xfId="53" applyFont="1" applyFill="1" applyBorder="1" applyAlignment="1">
      <alignment horizontal="center" vertical="center" wrapText="1"/>
    </xf>
    <xf numFmtId="0" fontId="32" fillId="24" borderId="34" xfId="53" applyFont="1" applyFill="1" applyBorder="1" applyAlignment="1">
      <alignment horizontal="center" vertical="center" wrapText="1"/>
    </xf>
    <xf numFmtId="0" fontId="32" fillId="25" borderId="43" xfId="53" applyFont="1" applyFill="1" applyBorder="1" applyAlignment="1">
      <alignment horizontal="left" vertical="center" wrapText="1"/>
    </xf>
    <xf numFmtId="0" fontId="32" fillId="25" borderId="84" xfId="53" applyFont="1" applyFill="1" applyBorder="1" applyAlignment="1">
      <alignment horizontal="left" vertical="center" wrapText="1"/>
    </xf>
    <xf numFmtId="0" fontId="32" fillId="25" borderId="60" xfId="53" applyFont="1" applyFill="1" applyBorder="1" applyAlignment="1">
      <alignment horizontal="center" vertical="center" textRotation="255" wrapText="1"/>
    </xf>
    <xf numFmtId="0" fontId="30" fillId="24" borderId="68" xfId="53" applyFont="1" applyFill="1" applyBorder="1" applyAlignment="1">
      <alignment horizontal="center" vertical="center"/>
    </xf>
    <xf numFmtId="0" fontId="30" fillId="24" borderId="70" xfId="53" applyFont="1" applyFill="1" applyBorder="1" applyAlignment="1">
      <alignment horizontal="center" vertical="center"/>
    </xf>
    <xf numFmtId="0" fontId="32" fillId="24" borderId="42" xfId="53" applyFont="1" applyFill="1" applyBorder="1" applyAlignment="1">
      <alignment horizontal="left" vertical="center" wrapText="1"/>
    </xf>
    <xf numFmtId="0" fontId="32" fillId="24" borderId="31" xfId="53" applyFont="1" applyFill="1" applyBorder="1" applyAlignment="1">
      <alignment horizontal="center" vertical="center" shrinkToFit="1"/>
    </xf>
    <xf numFmtId="178" fontId="32" fillId="24" borderId="31" xfId="53" applyNumberFormat="1" applyFont="1" applyFill="1" applyBorder="1" applyAlignment="1">
      <alignment horizontal="left" vertical="center" wrapText="1" indent="1"/>
    </xf>
    <xf numFmtId="178" fontId="32" fillId="24" borderId="32" xfId="53" applyNumberFormat="1" applyFont="1" applyFill="1" applyBorder="1" applyAlignment="1">
      <alignment horizontal="left" vertical="center" wrapText="1" indent="1"/>
    </xf>
    <xf numFmtId="0" fontId="32" fillId="24" borderId="51" xfId="53" applyFont="1" applyFill="1" applyBorder="1" applyAlignment="1">
      <alignment horizontal="left" vertical="center" wrapText="1"/>
    </xf>
    <xf numFmtId="0" fontId="32" fillId="24" borderId="36" xfId="53" applyFont="1" applyFill="1" applyBorder="1" applyAlignment="1">
      <alignment horizontal="left" vertical="center" wrapText="1"/>
    </xf>
    <xf numFmtId="0" fontId="32" fillId="24" borderId="38" xfId="53" applyFont="1" applyFill="1" applyBorder="1" applyAlignment="1">
      <alignment horizontal="left" vertical="center" wrapText="1"/>
    </xf>
    <xf numFmtId="0" fontId="32" fillId="24" borderId="51" xfId="53" applyFont="1" applyFill="1" applyBorder="1" applyAlignment="1">
      <alignment horizontal="center" vertical="center" wrapText="1"/>
    </xf>
    <xf numFmtId="0" fontId="32" fillId="24" borderId="50" xfId="53" applyFont="1" applyFill="1" applyBorder="1" applyAlignment="1">
      <alignment horizontal="center" vertical="center" wrapText="1"/>
    </xf>
    <xf numFmtId="0" fontId="32" fillId="24" borderId="50" xfId="53" applyFont="1" applyFill="1" applyBorder="1" applyAlignment="1">
      <alignment horizontal="left" vertical="center" wrapText="1"/>
    </xf>
    <xf numFmtId="0" fontId="32" fillId="24" borderId="53" xfId="53" applyFont="1" applyFill="1" applyBorder="1" applyAlignment="1">
      <alignment horizontal="center" vertical="center" shrinkToFit="1"/>
    </xf>
    <xf numFmtId="0" fontId="32" fillId="24" borderId="76" xfId="53" applyFont="1" applyFill="1" applyBorder="1" applyAlignment="1">
      <alignment horizontal="center" vertical="center" textRotation="255" wrapText="1"/>
    </xf>
    <xf numFmtId="0" fontId="32" fillId="24" borderId="32" xfId="53" applyFont="1" applyFill="1" applyBorder="1" applyAlignment="1">
      <alignment horizontal="left" vertical="center" wrapText="1"/>
    </xf>
    <xf numFmtId="0" fontId="32" fillId="24" borderId="52" xfId="53" applyFont="1" applyFill="1" applyBorder="1" applyAlignment="1">
      <alignment horizontal="center" vertical="center" wrapText="1"/>
    </xf>
    <xf numFmtId="0" fontId="31" fillId="24" borderId="36" xfId="53" applyFont="1" applyFill="1" applyBorder="1" applyAlignment="1">
      <alignment horizontal="center" vertical="center" wrapText="1"/>
    </xf>
    <xf numFmtId="0" fontId="38" fillId="24" borderId="36" xfId="53" applyFont="1" applyFill="1" applyBorder="1" applyAlignment="1">
      <alignment horizontal="left" vertical="center" wrapText="1"/>
    </xf>
    <xf numFmtId="0" fontId="38" fillId="24" borderId="39" xfId="53" applyFont="1" applyFill="1" applyBorder="1" applyAlignment="1">
      <alignment horizontal="left" vertical="center" wrapText="1"/>
    </xf>
    <xf numFmtId="0" fontId="32" fillId="24" borderId="89" xfId="53" applyFont="1" applyFill="1" applyBorder="1" applyAlignment="1">
      <alignment horizontal="left" vertical="center"/>
    </xf>
    <xf numFmtId="0" fontId="32" fillId="24" borderId="90" xfId="53" applyFont="1" applyFill="1" applyBorder="1" applyAlignment="1">
      <alignment horizontal="left" vertical="center"/>
    </xf>
    <xf numFmtId="0" fontId="32" fillId="24" borderId="91" xfId="53" applyFont="1" applyFill="1" applyBorder="1" applyAlignment="1">
      <alignment horizontal="left" vertical="center"/>
    </xf>
    <xf numFmtId="0" fontId="32" fillId="24" borderId="92" xfId="53" applyFont="1" applyFill="1" applyBorder="1" applyAlignment="1">
      <alignment horizontal="left" vertical="center"/>
    </xf>
    <xf numFmtId="0" fontId="32" fillId="24" borderId="93" xfId="53" applyFont="1" applyFill="1" applyBorder="1" applyAlignment="1">
      <alignment horizontal="left" vertical="center" wrapText="1"/>
    </xf>
    <xf numFmtId="0" fontId="32" fillId="24" borderId="94" xfId="53" applyFont="1" applyFill="1" applyBorder="1" applyAlignment="1">
      <alignment horizontal="left" vertical="center" wrapText="1"/>
    </xf>
    <xf numFmtId="0" fontId="32" fillId="24" borderId="95" xfId="53"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0" xfId="46" applyFont="1" applyFill="1" applyBorder="1" applyAlignment="1">
      <alignment horizontal="left" vertical="center" wrapText="1"/>
    </xf>
    <xf numFmtId="0" fontId="32" fillId="24" borderId="46" xfId="53" applyFont="1" applyFill="1" applyBorder="1" applyAlignment="1">
      <alignment horizontal="left" vertical="center" wrapText="1"/>
    </xf>
    <xf numFmtId="0" fontId="32" fillId="24" borderId="65" xfId="53" applyFont="1" applyFill="1" applyBorder="1" applyAlignment="1">
      <alignment horizontal="left" vertical="center" wrapText="1"/>
    </xf>
    <xf numFmtId="49" fontId="32" fillId="24" borderId="62" xfId="53" applyNumberFormat="1" applyFont="1" applyFill="1" applyBorder="1" applyAlignment="1">
      <alignment horizontal="left" vertical="center" wrapText="1"/>
    </xf>
    <xf numFmtId="49" fontId="32" fillId="24" borderId="65" xfId="53" applyNumberFormat="1" applyFont="1" applyFill="1" applyBorder="1" applyAlignment="1">
      <alignment horizontal="left" vertical="center" wrapText="1"/>
    </xf>
    <xf numFmtId="0" fontId="36" fillId="24" borderId="0" xfId="53" applyFont="1" applyFill="1" applyBorder="1" applyAlignment="1">
      <alignment horizontal="left" vertical="top"/>
    </xf>
    <xf numFmtId="0" fontId="32" fillId="24" borderId="77" xfId="53" applyFont="1" applyFill="1" applyBorder="1" applyAlignment="1">
      <alignment horizontal="center" vertical="center" textRotation="255" wrapText="1"/>
    </xf>
    <xf numFmtId="0" fontId="32" fillId="24" borderId="28" xfId="53" applyFont="1" applyFill="1" applyBorder="1" applyAlignment="1">
      <alignment horizontal="left" vertical="center" wrapText="1"/>
    </xf>
    <xf numFmtId="0" fontId="32" fillId="24" borderId="61" xfId="53" applyFont="1" applyFill="1" applyBorder="1" applyAlignment="1">
      <alignment horizontal="left" vertical="center" wrapText="1"/>
    </xf>
    <xf numFmtId="0" fontId="32" fillId="24" borderId="33" xfId="53" applyFont="1" applyFill="1" applyBorder="1" applyAlignment="1">
      <alignment horizontal="left" vertical="center" wrapText="1"/>
    </xf>
    <xf numFmtId="0" fontId="32" fillId="24" borderId="62" xfId="53" applyFont="1" applyFill="1" applyBorder="1" applyAlignment="1">
      <alignment horizontal="left" vertical="center" wrapText="1"/>
    </xf>
    <xf numFmtId="0" fontId="32" fillId="24" borderId="63" xfId="53" applyFont="1" applyFill="1" applyBorder="1" applyAlignment="1">
      <alignment horizontal="center" vertical="center" wrapText="1"/>
    </xf>
    <xf numFmtId="0" fontId="32" fillId="24" borderId="103" xfId="53" applyFont="1" applyFill="1" applyBorder="1" applyAlignment="1">
      <alignment horizontal="center" vertical="center" wrapText="1"/>
    </xf>
    <xf numFmtId="0" fontId="32" fillId="24" borderId="78" xfId="53" applyFont="1" applyFill="1" applyBorder="1" applyAlignment="1">
      <alignment horizontal="center" vertical="center" wrapText="1"/>
    </xf>
    <xf numFmtId="0" fontId="32" fillId="24" borderId="79" xfId="53" applyFont="1" applyFill="1" applyBorder="1" applyAlignment="1">
      <alignment horizontal="center" vertical="center" wrapText="1"/>
    </xf>
    <xf numFmtId="0" fontId="27" fillId="25" borderId="60" xfId="53" applyFont="1" applyFill="1" applyBorder="1" applyAlignment="1">
      <alignment horizontal="center" vertical="center" textRotation="255" wrapText="1"/>
    </xf>
    <xf numFmtId="0" fontId="32" fillId="24" borderId="15" xfId="53" applyFont="1" applyFill="1" applyBorder="1" applyAlignment="1">
      <alignment horizontal="left" vertical="center" wrapText="1"/>
    </xf>
    <xf numFmtId="0" fontId="32" fillId="24" borderId="19"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2" fillId="25" borderId="72" xfId="53" applyFont="1" applyFill="1" applyBorder="1" applyAlignment="1">
      <alignment horizontal="left" vertical="center" wrapText="1"/>
    </xf>
    <xf numFmtId="0" fontId="32" fillId="25" borderId="12" xfId="53" applyFont="1" applyFill="1" applyBorder="1" applyAlignment="1">
      <alignment horizontal="left" vertical="center" wrapText="1"/>
    </xf>
    <xf numFmtId="0" fontId="32" fillId="25" borderId="66" xfId="53" applyFont="1" applyFill="1" applyBorder="1" applyAlignment="1">
      <alignment horizontal="left" vertical="center" wrapText="1"/>
    </xf>
    <xf numFmtId="0" fontId="40" fillId="24" borderId="24" xfId="53" applyFont="1" applyFill="1" applyBorder="1" applyAlignment="1">
      <alignment horizontal="left" vertical="center" wrapText="1"/>
    </xf>
    <xf numFmtId="0" fontId="32" fillId="24" borderId="82" xfId="53" applyFont="1" applyFill="1" applyBorder="1" applyAlignment="1">
      <alignment horizontal="center" vertical="center" textRotation="255" wrapText="1"/>
    </xf>
    <xf numFmtId="0" fontId="57" fillId="27" borderId="19" xfId="56" applyFont="1" applyFill="1" applyBorder="1" applyAlignment="1" applyProtection="1">
      <alignment horizontal="center" vertical="center"/>
      <protection locked="0"/>
    </xf>
    <xf numFmtId="0" fontId="57" fillId="28" borderId="10" xfId="56" applyFont="1" applyFill="1" applyBorder="1" applyAlignment="1" applyProtection="1">
      <alignment horizontal="center" vertical="center"/>
      <protection locked="0"/>
    </xf>
    <xf numFmtId="0" fontId="57" fillId="28" borderId="11" xfId="56" applyFont="1" applyFill="1" applyBorder="1" applyAlignment="1" applyProtection="1">
      <alignment horizontal="center" vertical="center"/>
      <protection locked="0"/>
    </xf>
    <xf numFmtId="0" fontId="57" fillId="29" borderId="19" xfId="56" applyFont="1" applyFill="1" applyBorder="1" applyAlignment="1" applyProtection="1">
      <alignment horizontal="center" vertical="center"/>
      <protection locked="0"/>
    </xf>
    <xf numFmtId="0" fontId="57" fillId="29" borderId="11" xfId="56" applyFont="1" applyFill="1" applyBorder="1" applyAlignment="1" applyProtection="1">
      <alignment horizontal="center" vertical="center"/>
      <protection locked="0"/>
    </xf>
    <xf numFmtId="0" fontId="57" fillId="24" borderId="19" xfId="56" applyFont="1" applyFill="1" applyBorder="1" applyAlignment="1">
      <alignment horizontal="center" vertical="center"/>
    </xf>
    <xf numFmtId="0" fontId="57" fillId="24" borderId="11" xfId="56" applyFont="1" applyFill="1" applyBorder="1" applyAlignment="1">
      <alignment horizontal="center" vertical="center"/>
    </xf>
    <xf numFmtId="0" fontId="57" fillId="29" borderId="10" xfId="56" applyFont="1" applyFill="1" applyBorder="1" applyAlignment="1" applyProtection="1">
      <alignment horizontal="center" vertical="center"/>
      <protection locked="0"/>
    </xf>
    <xf numFmtId="38" fontId="57" fillId="24" borderId="0" xfId="57" applyFont="1" applyFill="1" applyBorder="1" applyAlignment="1" applyProtection="1">
      <alignment horizontal="center" vertical="center"/>
    </xf>
    <xf numFmtId="0" fontId="58" fillId="27" borderId="0" xfId="56" applyFont="1" applyFill="1" applyAlignment="1" applyProtection="1">
      <alignment horizontal="center" vertical="center"/>
      <protection locked="0"/>
    </xf>
    <xf numFmtId="0" fontId="58" fillId="28" borderId="0" xfId="56" applyFont="1" applyFill="1" applyAlignment="1" applyProtection="1">
      <alignment horizontal="center" vertical="center"/>
      <protection locked="0"/>
    </xf>
    <xf numFmtId="0" fontId="58" fillId="29" borderId="0" xfId="56" applyFont="1" applyFill="1" applyAlignment="1" applyProtection="1">
      <alignment horizontal="center" vertical="center"/>
      <protection locked="0"/>
    </xf>
    <xf numFmtId="0" fontId="58" fillId="0" borderId="0" xfId="56" applyFont="1" applyFill="1" applyAlignment="1">
      <alignment horizontal="center" vertical="center"/>
    </xf>
    <xf numFmtId="20" fontId="57" fillId="29" borderId="19" xfId="56" applyNumberFormat="1" applyFont="1" applyFill="1" applyBorder="1" applyAlignment="1" applyProtection="1">
      <alignment horizontal="center" vertical="center"/>
      <protection locked="0"/>
    </xf>
    <xf numFmtId="20" fontId="57" fillId="29" borderId="10" xfId="56" applyNumberFormat="1" applyFont="1" applyFill="1" applyBorder="1" applyAlignment="1" applyProtection="1">
      <alignment horizontal="center" vertical="center"/>
      <protection locked="0"/>
    </xf>
    <xf numFmtId="20" fontId="57" fillId="29" borderId="11" xfId="56" applyNumberFormat="1" applyFont="1" applyFill="1" applyBorder="1" applyAlignment="1" applyProtection="1">
      <alignment horizontal="center" vertical="center"/>
      <protection locked="0"/>
    </xf>
    <xf numFmtId="4" fontId="57" fillId="0" borderId="19" xfId="56" applyNumberFormat="1" applyFont="1" applyBorder="1" applyAlignment="1">
      <alignment horizontal="center" vertical="center"/>
    </xf>
    <xf numFmtId="4" fontId="57" fillId="0" borderId="11" xfId="56" applyNumberFormat="1" applyFont="1" applyBorder="1" applyAlignment="1">
      <alignment horizontal="center" vertical="center"/>
    </xf>
    <xf numFmtId="0" fontId="57" fillId="0" borderId="130" xfId="56" applyFont="1" applyBorder="1" applyAlignment="1">
      <alignment horizontal="center" vertical="center"/>
    </xf>
    <xf numFmtId="0" fontId="57" fillId="0" borderId="134" xfId="56" applyFont="1" applyBorder="1" applyAlignment="1">
      <alignment horizontal="center" vertical="center"/>
    </xf>
    <xf numFmtId="0" fontId="57" fillId="0" borderId="135" xfId="56" applyFont="1" applyBorder="1" applyAlignment="1">
      <alignment horizontal="center" vertical="center"/>
    </xf>
    <xf numFmtId="0" fontId="57" fillId="0" borderId="114" xfId="56" applyFont="1" applyBorder="1" applyAlignment="1">
      <alignment horizontal="center" vertical="center" wrapText="1"/>
    </xf>
    <xf numFmtId="0" fontId="57" fillId="0" borderId="115" xfId="56" applyFont="1" applyBorder="1" applyAlignment="1">
      <alignment horizontal="center" vertical="center" wrapText="1"/>
    </xf>
    <xf numFmtId="0" fontId="57" fillId="0" borderId="131" xfId="56" applyFont="1" applyBorder="1" applyAlignment="1">
      <alignment horizontal="center" vertical="center" wrapText="1"/>
    </xf>
    <xf numFmtId="0" fontId="57" fillId="0" borderId="117" xfId="56" applyFont="1" applyBorder="1" applyAlignment="1">
      <alignment horizontal="center" vertical="center" wrapText="1"/>
    </xf>
    <xf numFmtId="0" fontId="57" fillId="0" borderId="0" xfId="56" applyFont="1" applyBorder="1" applyAlignment="1">
      <alignment horizontal="center" vertical="center" wrapText="1"/>
    </xf>
    <xf numFmtId="0" fontId="57" fillId="0" borderId="17" xfId="56" applyFont="1" applyBorder="1" applyAlignment="1">
      <alignment horizontal="center" vertical="center" wrapText="1"/>
    </xf>
    <xf numFmtId="0" fontId="57" fillId="0" borderId="118" xfId="56" applyFont="1" applyBorder="1" applyAlignment="1">
      <alignment horizontal="center" vertical="center" wrapText="1"/>
    </xf>
    <xf numFmtId="0" fontId="57" fillId="0" borderId="24" xfId="56" applyFont="1" applyBorder="1" applyAlignment="1">
      <alignment horizontal="center" vertical="center" wrapText="1"/>
    </xf>
    <xf numFmtId="0" fontId="57" fillId="0" borderId="136" xfId="56" applyFont="1" applyBorder="1" applyAlignment="1">
      <alignment horizontal="center" vertical="center" wrapText="1"/>
    </xf>
    <xf numFmtId="0" fontId="62" fillId="0" borderId="132" xfId="56" applyFont="1" applyBorder="1" applyAlignment="1">
      <alignment horizontal="center" vertical="center" wrapText="1"/>
    </xf>
    <xf numFmtId="0" fontId="62" fillId="0" borderId="120" xfId="56" applyFont="1" applyBorder="1" applyAlignment="1">
      <alignment horizontal="center" vertical="center" wrapText="1"/>
    </xf>
    <xf numFmtId="0" fontId="62" fillId="0" borderId="137" xfId="56" applyFont="1" applyBorder="1" applyAlignment="1">
      <alignment horizontal="center" vertical="center" wrapText="1"/>
    </xf>
    <xf numFmtId="0" fontId="57" fillId="0" borderId="133" xfId="56" applyFont="1" applyBorder="1" applyAlignment="1">
      <alignment horizontal="center" vertical="center" wrapText="1"/>
    </xf>
    <xf numFmtId="0" fontId="57" fillId="0" borderId="16" xfId="56" applyFont="1" applyBorder="1" applyAlignment="1">
      <alignment horizontal="center" vertical="center" wrapText="1"/>
    </xf>
    <xf numFmtId="0" fontId="57" fillId="0" borderId="57" xfId="56" applyFont="1" applyBorder="1" applyAlignment="1">
      <alignment horizontal="center" vertical="center" wrapText="1"/>
    </xf>
    <xf numFmtId="0" fontId="57" fillId="0" borderId="116" xfId="56" applyFont="1" applyBorder="1" applyAlignment="1">
      <alignment horizontal="center" vertical="center" wrapText="1"/>
    </xf>
    <xf numFmtId="0" fontId="57" fillId="0" borderId="42" xfId="56" applyFont="1" applyBorder="1" applyAlignment="1">
      <alignment horizontal="center" vertical="center" wrapText="1"/>
    </xf>
    <xf numFmtId="0" fontId="57" fillId="0" borderId="58" xfId="56" applyFont="1" applyBorder="1" applyAlignment="1">
      <alignment horizontal="center" vertical="center" wrapText="1"/>
    </xf>
    <xf numFmtId="0" fontId="62" fillId="0" borderId="114" xfId="56" applyFont="1" applyBorder="1" applyAlignment="1">
      <alignment horizontal="center" vertical="center" wrapText="1"/>
    </xf>
    <xf numFmtId="0" fontId="62" fillId="0" borderId="115" xfId="56" applyFont="1" applyBorder="1" applyAlignment="1">
      <alignment horizontal="center" vertical="center" wrapText="1"/>
    </xf>
    <xf numFmtId="0" fontId="62" fillId="0" borderId="116" xfId="56" applyFont="1" applyBorder="1" applyAlignment="1">
      <alignment horizontal="center" vertical="center" wrapText="1"/>
    </xf>
    <xf numFmtId="0" fontId="62" fillId="0" borderId="117" xfId="56" applyFont="1" applyBorder="1" applyAlignment="1">
      <alignment horizontal="center" vertical="center" wrapText="1"/>
    </xf>
    <xf numFmtId="0" fontId="62" fillId="0" borderId="0" xfId="56" applyFont="1" applyBorder="1" applyAlignment="1">
      <alignment horizontal="center" vertical="center" wrapText="1"/>
    </xf>
    <xf numFmtId="0" fontId="62" fillId="0" borderId="42" xfId="56" applyFont="1" applyBorder="1" applyAlignment="1">
      <alignment horizontal="center" vertical="center" wrapText="1"/>
    </xf>
    <xf numFmtId="0" fontId="62" fillId="0" borderId="118" xfId="56" applyFont="1" applyBorder="1" applyAlignment="1">
      <alignment horizontal="center" vertical="center" wrapText="1"/>
    </xf>
    <xf numFmtId="0" fontId="62" fillId="0" borderId="24" xfId="56" applyFont="1" applyBorder="1" applyAlignment="1">
      <alignment horizontal="center" vertical="center" wrapText="1"/>
    </xf>
    <xf numFmtId="0" fontId="62" fillId="0" borderId="58" xfId="56" applyFont="1" applyBorder="1" applyAlignment="1">
      <alignment horizontal="center" vertical="center" wrapText="1"/>
    </xf>
    <xf numFmtId="0" fontId="57" fillId="0" borderId="114" xfId="56" quotePrefix="1" applyFont="1" applyBorder="1" applyAlignment="1" applyProtection="1">
      <alignment horizontal="center" vertical="center"/>
    </xf>
    <xf numFmtId="0" fontId="57" fillId="0" borderId="115" xfId="56" applyFont="1" applyBorder="1" applyAlignment="1" applyProtection="1">
      <alignment horizontal="center" vertical="center"/>
    </xf>
    <xf numFmtId="0" fontId="57" fillId="0" borderId="116" xfId="56" applyFont="1" applyBorder="1" applyAlignment="1" applyProtection="1">
      <alignment horizontal="center" vertical="center"/>
    </xf>
    <xf numFmtId="0" fontId="57" fillId="0" borderId="141" xfId="56" applyFont="1" applyBorder="1" applyAlignment="1">
      <alignment horizontal="center" vertical="center" shrinkToFit="1"/>
    </xf>
    <xf numFmtId="0" fontId="57" fillId="0" borderId="152" xfId="56" applyFont="1" applyBorder="1" applyAlignment="1">
      <alignment horizontal="center" vertical="center" shrinkToFit="1"/>
    </xf>
    <xf numFmtId="0" fontId="57" fillId="27" borderId="114" xfId="56" applyFont="1" applyFill="1" applyBorder="1" applyAlignment="1" applyProtection="1">
      <alignment horizontal="center" vertical="center"/>
      <protection locked="0"/>
    </xf>
    <xf numFmtId="0" fontId="57" fillId="27" borderId="115" xfId="56" applyFont="1" applyFill="1" applyBorder="1" applyAlignment="1" applyProtection="1">
      <alignment horizontal="center" vertical="center"/>
      <protection locked="0"/>
    </xf>
    <xf numFmtId="0" fontId="57" fillId="27" borderId="131" xfId="56" applyFont="1" applyFill="1" applyBorder="1" applyAlignment="1" applyProtection="1">
      <alignment horizontal="center" vertical="center"/>
      <protection locked="0"/>
    </xf>
    <xf numFmtId="0" fontId="57" fillId="27" borderId="117" xfId="56" applyFont="1" applyFill="1" applyBorder="1" applyAlignment="1" applyProtection="1">
      <alignment horizontal="center" vertical="center"/>
      <protection locked="0"/>
    </xf>
    <xf numFmtId="0" fontId="57" fillId="27" borderId="0" xfId="56" applyFont="1" applyFill="1" applyBorder="1" applyAlignment="1" applyProtection="1">
      <alignment horizontal="center" vertical="center"/>
      <protection locked="0"/>
    </xf>
    <xf numFmtId="0" fontId="57" fillId="27" borderId="17" xfId="56" applyFont="1" applyFill="1" applyBorder="1" applyAlignment="1" applyProtection="1">
      <alignment horizontal="center" vertical="center"/>
      <protection locked="0"/>
    </xf>
    <xf numFmtId="0" fontId="57" fillId="27" borderId="72" xfId="56" applyFont="1" applyFill="1" applyBorder="1" applyAlignment="1" applyProtection="1">
      <alignment horizontal="center" vertical="center"/>
      <protection locked="0"/>
    </xf>
    <xf numFmtId="0" fontId="57" fillId="27" borderId="12" xfId="56" applyFont="1" applyFill="1" applyBorder="1" applyAlignment="1" applyProtection="1">
      <alignment horizontal="center" vertical="center"/>
      <protection locked="0"/>
    </xf>
    <xf numFmtId="0" fontId="57" fillId="27" borderId="18" xfId="56" applyFont="1" applyFill="1" applyBorder="1" applyAlignment="1" applyProtection="1">
      <alignment horizontal="center" vertical="center"/>
      <protection locked="0"/>
    </xf>
    <xf numFmtId="0" fontId="57" fillId="27" borderId="132" xfId="56" applyFont="1" applyFill="1" applyBorder="1" applyAlignment="1" applyProtection="1">
      <alignment horizontal="center" vertical="center" wrapText="1"/>
      <protection locked="0"/>
    </xf>
    <xf numFmtId="0" fontId="57" fillId="28" borderId="120" xfId="56" applyFont="1" applyFill="1" applyBorder="1" applyAlignment="1" applyProtection="1">
      <alignment horizontal="center" vertical="center" wrapText="1"/>
      <protection locked="0"/>
    </xf>
    <xf numFmtId="0" fontId="57" fillId="27" borderId="106" xfId="56" applyFont="1" applyFill="1" applyBorder="1" applyAlignment="1" applyProtection="1">
      <alignment horizontal="center" vertical="center" shrinkToFit="1"/>
      <protection locked="0"/>
    </xf>
    <xf numFmtId="0" fontId="57" fillId="28" borderId="104" xfId="56" applyFont="1" applyFill="1" applyBorder="1" applyAlignment="1" applyProtection="1">
      <alignment horizontal="center" vertical="center" shrinkToFit="1"/>
      <protection locked="0"/>
    </xf>
    <xf numFmtId="0" fontId="57" fillId="28" borderId="105" xfId="56" applyFont="1" applyFill="1" applyBorder="1" applyAlignment="1" applyProtection="1">
      <alignment horizontal="center" vertical="center" shrinkToFit="1"/>
      <protection locked="0"/>
    </xf>
    <xf numFmtId="0" fontId="57" fillId="28" borderId="19" xfId="56" applyFont="1" applyFill="1" applyBorder="1" applyAlignment="1" applyProtection="1">
      <alignment horizontal="center" vertical="center" shrinkToFit="1"/>
      <protection locked="0"/>
    </xf>
    <xf numFmtId="0" fontId="57" fillId="28" borderId="10" xfId="56" applyFont="1" applyFill="1" applyBorder="1" applyAlignment="1" applyProtection="1">
      <alignment horizontal="center" vertical="center" shrinkToFit="1"/>
      <protection locked="0"/>
    </xf>
    <xf numFmtId="0" fontId="57" fillId="28" borderId="11" xfId="56" applyFont="1" applyFill="1" applyBorder="1" applyAlignment="1" applyProtection="1">
      <alignment horizontal="center" vertical="center" shrinkToFit="1"/>
      <protection locked="0"/>
    </xf>
    <xf numFmtId="0" fontId="57" fillId="29" borderId="133" xfId="56" applyFont="1" applyFill="1" applyBorder="1" applyAlignment="1" applyProtection="1">
      <alignment horizontal="center" vertical="center" wrapText="1"/>
      <protection locked="0"/>
    </xf>
    <xf numFmtId="0" fontId="57" fillId="29" borderId="115" xfId="56" applyFont="1" applyFill="1" applyBorder="1" applyAlignment="1" applyProtection="1">
      <alignment horizontal="center" vertical="center" wrapText="1"/>
      <protection locked="0"/>
    </xf>
    <xf numFmtId="0" fontId="57" fillId="29" borderId="116" xfId="56" applyFont="1" applyFill="1" applyBorder="1" applyAlignment="1" applyProtection="1">
      <alignment horizontal="center" vertical="center" wrapText="1"/>
      <protection locked="0"/>
    </xf>
    <xf numFmtId="0" fontId="57" fillId="29" borderId="16" xfId="56" applyFont="1" applyFill="1" applyBorder="1" applyAlignment="1" applyProtection="1">
      <alignment horizontal="center" vertical="center" wrapText="1"/>
      <protection locked="0"/>
    </xf>
    <xf numFmtId="0" fontId="57" fillId="29" borderId="0" xfId="56" applyFont="1" applyFill="1" applyBorder="1" applyAlignment="1" applyProtection="1">
      <alignment horizontal="center" vertical="center" wrapText="1"/>
      <protection locked="0"/>
    </xf>
    <xf numFmtId="0" fontId="57" fillId="29" borderId="42" xfId="56" applyFont="1" applyFill="1" applyBorder="1" applyAlignment="1" applyProtection="1">
      <alignment horizontal="center" vertical="center" wrapText="1"/>
      <protection locked="0"/>
    </xf>
    <xf numFmtId="0" fontId="65" fillId="0" borderId="142" xfId="56" applyFont="1" applyFill="1" applyBorder="1" applyAlignment="1">
      <alignment horizontal="center" vertical="center" wrapText="1"/>
    </xf>
    <xf numFmtId="0" fontId="65" fillId="0" borderId="143" xfId="56" applyFont="1" applyFill="1" applyBorder="1" applyAlignment="1">
      <alignment horizontal="center" vertical="center" wrapText="1"/>
    </xf>
    <xf numFmtId="0" fontId="65" fillId="0" borderId="144" xfId="56" applyFont="1" applyFill="1" applyBorder="1" applyAlignment="1">
      <alignment horizontal="center" vertical="center" wrapText="1"/>
    </xf>
    <xf numFmtId="0" fontId="64" fillId="24" borderId="114" xfId="56" applyFont="1" applyFill="1" applyBorder="1" applyAlignment="1">
      <alignment horizontal="center" vertical="center" wrapText="1"/>
    </xf>
    <xf numFmtId="0" fontId="64" fillId="24" borderId="131" xfId="56" applyFont="1" applyFill="1" applyBorder="1" applyAlignment="1">
      <alignment horizontal="center" vertical="center" wrapText="1"/>
    </xf>
    <xf numFmtId="0" fontId="64" fillId="24" borderId="117" xfId="56" applyFont="1" applyFill="1" applyBorder="1" applyAlignment="1">
      <alignment horizontal="center" vertical="center" wrapText="1"/>
    </xf>
    <xf numFmtId="0" fontId="64" fillId="24" borderId="17" xfId="56" applyFont="1" applyFill="1" applyBorder="1" applyAlignment="1">
      <alignment horizontal="center" vertical="center" wrapText="1"/>
    </xf>
    <xf numFmtId="0" fontId="64" fillId="24" borderId="118" xfId="56" applyFont="1" applyFill="1" applyBorder="1" applyAlignment="1">
      <alignment horizontal="center" vertical="center" wrapText="1"/>
    </xf>
    <xf numFmtId="0" fontId="64" fillId="24" borderId="136" xfId="56" applyFont="1" applyFill="1" applyBorder="1" applyAlignment="1">
      <alignment horizontal="center" vertical="center" wrapText="1"/>
    </xf>
    <xf numFmtId="0" fontId="64" fillId="24" borderId="133" xfId="56" applyFont="1" applyFill="1" applyBorder="1" applyAlignment="1">
      <alignment horizontal="center" vertical="center" wrapText="1"/>
    </xf>
    <xf numFmtId="0" fontId="64" fillId="24" borderId="116" xfId="56" applyFont="1" applyFill="1" applyBorder="1" applyAlignment="1">
      <alignment horizontal="center" vertical="center" wrapText="1"/>
    </xf>
    <xf numFmtId="0" fontId="64" fillId="24" borderId="16" xfId="56" applyFont="1" applyFill="1" applyBorder="1" applyAlignment="1">
      <alignment horizontal="center" vertical="center" wrapText="1"/>
    </xf>
    <xf numFmtId="0" fontId="64" fillId="24" borderId="42" xfId="56" applyFont="1" applyFill="1" applyBorder="1" applyAlignment="1">
      <alignment horizontal="center" vertical="center" wrapText="1"/>
    </xf>
    <xf numFmtId="0" fontId="64" fillId="24" borderId="57" xfId="56" applyFont="1" applyFill="1" applyBorder="1" applyAlignment="1">
      <alignment horizontal="center" vertical="center" wrapText="1"/>
    </xf>
    <xf numFmtId="0" fontId="64" fillId="24" borderId="58" xfId="56" applyFont="1" applyFill="1" applyBorder="1" applyAlignment="1">
      <alignment horizontal="center" vertical="center" wrapText="1"/>
    </xf>
    <xf numFmtId="0" fontId="61" fillId="0" borderId="114" xfId="56" applyFont="1" applyBorder="1" applyAlignment="1">
      <alignment horizontal="center" vertical="center" wrapText="1"/>
    </xf>
    <xf numFmtId="0" fontId="61" fillId="0" borderId="115" xfId="56" applyFont="1" applyBorder="1" applyAlignment="1">
      <alignment horizontal="center" vertical="center" wrapText="1"/>
    </xf>
    <xf numFmtId="0" fontId="61" fillId="0" borderId="116" xfId="56" applyFont="1" applyBorder="1" applyAlignment="1">
      <alignment horizontal="center" vertical="center" wrapText="1"/>
    </xf>
    <xf numFmtId="0" fontId="61" fillId="0" borderId="117" xfId="56" applyFont="1" applyBorder="1" applyAlignment="1">
      <alignment horizontal="center" vertical="center" wrapText="1"/>
    </xf>
    <xf numFmtId="0" fontId="61" fillId="0" borderId="0" xfId="56" applyFont="1" applyBorder="1" applyAlignment="1">
      <alignment horizontal="center" vertical="center" wrapText="1"/>
    </xf>
    <xf numFmtId="0" fontId="61" fillId="0" borderId="42" xfId="56" applyFont="1" applyBorder="1" applyAlignment="1">
      <alignment horizontal="center" vertical="center" wrapText="1"/>
    </xf>
    <xf numFmtId="0" fontId="61" fillId="0" borderId="118" xfId="56" applyFont="1" applyBorder="1" applyAlignment="1">
      <alignment horizontal="center" vertical="center" wrapText="1"/>
    </xf>
    <xf numFmtId="0" fontId="61" fillId="0" borderId="24" xfId="56" applyFont="1" applyBorder="1" applyAlignment="1">
      <alignment horizontal="center" vertical="center" wrapText="1"/>
    </xf>
    <xf numFmtId="0" fontId="61" fillId="0" borderId="58" xfId="56" applyFont="1" applyBorder="1" applyAlignment="1">
      <alignment horizontal="center" vertical="center" wrapText="1"/>
    </xf>
    <xf numFmtId="0" fontId="57" fillId="0" borderId="54" xfId="56" applyFont="1" applyBorder="1" applyAlignment="1">
      <alignment horizontal="center" vertical="center"/>
    </xf>
    <xf numFmtId="0" fontId="57" fillId="0" borderId="10" xfId="56" applyFont="1" applyBorder="1" applyAlignment="1">
      <alignment horizontal="center" vertical="center"/>
    </xf>
    <xf numFmtId="0" fontId="57" fillId="0" borderId="55" xfId="56" applyFont="1" applyBorder="1" applyAlignment="1">
      <alignment horizontal="center" vertical="center"/>
    </xf>
    <xf numFmtId="0" fontId="57" fillId="24" borderId="54" xfId="56" applyFont="1" applyFill="1" applyBorder="1" applyAlignment="1">
      <alignment horizontal="center" vertical="center"/>
    </xf>
    <xf numFmtId="0" fontId="57" fillId="24" borderId="10" xfId="56" applyFont="1" applyFill="1" applyBorder="1" applyAlignment="1">
      <alignment horizontal="center" vertical="center"/>
    </xf>
    <xf numFmtId="0" fontId="57" fillId="24" borderId="55" xfId="56" applyFont="1" applyFill="1" applyBorder="1" applyAlignment="1">
      <alignment horizontal="center" vertical="center"/>
    </xf>
    <xf numFmtId="1" fontId="57" fillId="24" borderId="148" xfId="56" applyNumberFormat="1" applyFont="1" applyFill="1" applyBorder="1" applyAlignment="1">
      <alignment horizontal="center" vertical="center" wrapText="1"/>
    </xf>
    <xf numFmtId="1" fontId="57" fillId="24" borderId="149" xfId="56" applyNumberFormat="1" applyFont="1" applyFill="1" applyBorder="1" applyAlignment="1">
      <alignment horizontal="center" vertical="center" wrapText="1"/>
    </xf>
    <xf numFmtId="1" fontId="57" fillId="24" borderId="150" xfId="56" applyNumberFormat="1" applyFont="1" applyFill="1" applyBorder="1" applyAlignment="1">
      <alignment horizontal="center" vertical="center" wrapText="1"/>
    </xf>
    <xf numFmtId="1" fontId="57" fillId="24" borderId="151" xfId="56" applyNumberFormat="1" applyFont="1" applyFill="1" applyBorder="1" applyAlignment="1">
      <alignment horizontal="center" vertical="center" wrapText="1"/>
    </xf>
    <xf numFmtId="0" fontId="57" fillId="29" borderId="114" xfId="56" applyFont="1" applyFill="1" applyBorder="1" applyAlignment="1" applyProtection="1">
      <alignment horizontal="left" vertical="center" wrapText="1"/>
      <protection locked="0"/>
    </xf>
    <xf numFmtId="0" fontId="57" fillId="29" borderId="115" xfId="56" applyFont="1" applyFill="1" applyBorder="1" applyAlignment="1" applyProtection="1">
      <alignment horizontal="left" vertical="center" wrapText="1"/>
      <protection locked="0"/>
    </xf>
    <xf numFmtId="0" fontId="57" fillId="29" borderId="116" xfId="56" applyFont="1" applyFill="1" applyBorder="1" applyAlignment="1" applyProtection="1">
      <alignment horizontal="left" vertical="center" wrapText="1"/>
      <protection locked="0"/>
    </xf>
    <xf numFmtId="0" fontId="57" fillId="29" borderId="117" xfId="56" applyFont="1" applyFill="1" applyBorder="1" applyAlignment="1" applyProtection="1">
      <alignment horizontal="left" vertical="center" wrapText="1"/>
      <protection locked="0"/>
    </xf>
    <xf numFmtId="0" fontId="57" fillId="29" borderId="0" xfId="56" applyFont="1" applyFill="1" applyBorder="1" applyAlignment="1" applyProtection="1">
      <alignment horizontal="left" vertical="center" wrapText="1"/>
      <protection locked="0"/>
    </xf>
    <xf numFmtId="0" fontId="57" fillId="29" borderId="42" xfId="56" applyFont="1" applyFill="1" applyBorder="1" applyAlignment="1" applyProtection="1">
      <alignment horizontal="left" vertical="center" wrapText="1"/>
      <protection locked="0"/>
    </xf>
    <xf numFmtId="0" fontId="57" fillId="29" borderId="72" xfId="56" applyFont="1" applyFill="1" applyBorder="1" applyAlignment="1" applyProtection="1">
      <alignment horizontal="left" vertical="center" wrapText="1"/>
      <protection locked="0"/>
    </xf>
    <xf numFmtId="0" fontId="57" fillId="29" borderId="12" xfId="56" applyFont="1" applyFill="1" applyBorder="1" applyAlignment="1" applyProtection="1">
      <alignment horizontal="left" vertical="center" wrapText="1"/>
      <protection locked="0"/>
    </xf>
    <xf numFmtId="0" fontId="57" fillId="29" borderId="66" xfId="56" applyFont="1" applyFill="1" applyBorder="1" applyAlignment="1" applyProtection="1">
      <alignment horizontal="left" vertical="center" wrapText="1"/>
      <protection locked="0"/>
    </xf>
    <xf numFmtId="0" fontId="65" fillId="0" borderId="153" xfId="56" applyFont="1" applyFill="1" applyBorder="1" applyAlignment="1">
      <alignment horizontal="center" vertical="center" wrapText="1"/>
    </xf>
    <xf numFmtId="0" fontId="65" fillId="0" borderId="154" xfId="56" applyFont="1" applyFill="1" applyBorder="1" applyAlignment="1">
      <alignment horizontal="center" vertical="center" wrapText="1"/>
    </xf>
    <xf numFmtId="0" fontId="65" fillId="0" borderId="155" xfId="56" applyFont="1" applyFill="1" applyBorder="1" applyAlignment="1">
      <alignment horizontal="center" vertical="center" wrapText="1"/>
    </xf>
    <xf numFmtId="181" fontId="57" fillId="24" borderId="153" xfId="56" applyNumberFormat="1" applyFont="1" applyFill="1" applyBorder="1" applyAlignment="1">
      <alignment horizontal="center" vertical="center" wrapText="1"/>
    </xf>
    <xf numFmtId="181" fontId="57" fillId="24" borderId="159" xfId="56" applyNumberFormat="1" applyFont="1" applyFill="1" applyBorder="1" applyAlignment="1">
      <alignment horizontal="center" vertical="center" wrapText="1"/>
    </xf>
    <xf numFmtId="181" fontId="57" fillId="24" borderId="160" xfId="56" applyNumberFormat="1" applyFont="1" applyFill="1" applyBorder="1" applyAlignment="1">
      <alignment horizontal="center" vertical="center" wrapText="1"/>
    </xf>
    <xf numFmtId="181" fontId="57" fillId="24" borderId="155" xfId="56" applyNumberFormat="1" applyFont="1" applyFill="1" applyBorder="1" applyAlignment="1">
      <alignment horizontal="center" vertical="center" wrapText="1"/>
    </xf>
    <xf numFmtId="0" fontId="66" fillId="0" borderId="161" xfId="56" applyFont="1" applyFill="1" applyBorder="1" applyAlignment="1">
      <alignment horizontal="center" vertical="center" wrapText="1"/>
    </xf>
    <xf numFmtId="0" fontId="66" fillId="0" borderId="162" xfId="56" applyFont="1" applyFill="1" applyBorder="1" applyAlignment="1">
      <alignment horizontal="center" vertical="center" wrapText="1"/>
    </xf>
    <xf numFmtId="0" fontId="66" fillId="0" borderId="163" xfId="56" applyFont="1" applyFill="1" applyBorder="1" applyAlignment="1">
      <alignment horizontal="center" vertical="center" wrapText="1"/>
    </xf>
    <xf numFmtId="181" fontId="57" fillId="24" borderId="161" xfId="56" applyNumberFormat="1" applyFont="1" applyFill="1" applyBorder="1" applyAlignment="1">
      <alignment horizontal="center" vertical="center" wrapText="1"/>
    </xf>
    <xf numFmtId="181" fontId="57" fillId="24" borderId="167" xfId="56" applyNumberFormat="1" applyFont="1" applyFill="1" applyBorder="1" applyAlignment="1">
      <alignment horizontal="center" vertical="center" wrapText="1"/>
    </xf>
    <xf numFmtId="181" fontId="57" fillId="24" borderId="168" xfId="56" applyNumberFormat="1" applyFont="1" applyFill="1" applyBorder="1" applyAlignment="1">
      <alignment horizontal="center" vertical="center" wrapText="1"/>
    </xf>
    <xf numFmtId="181" fontId="57" fillId="24" borderId="163" xfId="56" applyNumberFormat="1" applyFont="1" applyFill="1" applyBorder="1" applyAlignment="1">
      <alignment horizontal="center" vertical="center" wrapText="1"/>
    </xf>
    <xf numFmtId="0" fontId="57" fillId="27" borderId="129" xfId="56" applyFont="1" applyFill="1" applyBorder="1" applyAlignment="1" applyProtection="1">
      <alignment horizontal="center" vertical="center" shrinkToFit="1"/>
      <protection locked="0"/>
    </xf>
    <xf numFmtId="0" fontId="57" fillId="27" borderId="14" xfId="56" applyFont="1" applyFill="1" applyBorder="1" applyAlignment="1" applyProtection="1">
      <alignment horizontal="center" vertical="center" shrinkToFit="1"/>
      <protection locked="0"/>
    </xf>
    <xf numFmtId="0" fontId="57" fillId="27" borderId="15" xfId="56" applyFont="1" applyFill="1" applyBorder="1" applyAlignment="1" applyProtection="1">
      <alignment horizontal="center" vertical="center" shrinkToFit="1"/>
      <protection locked="0"/>
    </xf>
    <xf numFmtId="0" fontId="57" fillId="27" borderId="117" xfId="56" applyFont="1" applyFill="1" applyBorder="1" applyAlignment="1" applyProtection="1">
      <alignment horizontal="center" vertical="center" shrinkToFit="1"/>
      <protection locked="0"/>
    </xf>
    <xf numFmtId="0" fontId="57" fillId="27" borderId="0" xfId="56" applyFont="1" applyFill="1" applyBorder="1" applyAlignment="1" applyProtection="1">
      <alignment horizontal="center" vertical="center" shrinkToFit="1"/>
      <protection locked="0"/>
    </xf>
    <xf numFmtId="0" fontId="57" fillId="27" borderId="17" xfId="56" applyFont="1" applyFill="1" applyBorder="1" applyAlignment="1" applyProtection="1">
      <alignment horizontal="center" vertical="center" shrinkToFit="1"/>
      <protection locked="0"/>
    </xf>
    <xf numFmtId="0" fontId="57" fillId="27" borderId="72" xfId="56" applyFont="1" applyFill="1" applyBorder="1" applyAlignment="1" applyProtection="1">
      <alignment horizontal="center" vertical="center" shrinkToFit="1"/>
      <protection locked="0"/>
    </xf>
    <xf numFmtId="0" fontId="57" fillId="27" borderId="12" xfId="56" applyFont="1" applyFill="1" applyBorder="1" applyAlignment="1" applyProtection="1">
      <alignment horizontal="center" vertical="center" shrinkToFit="1"/>
      <protection locked="0"/>
    </xf>
    <xf numFmtId="0" fontId="57" fillId="27" borderId="18" xfId="56" applyFont="1" applyFill="1" applyBorder="1" applyAlignment="1" applyProtection="1">
      <alignment horizontal="center" vertical="center" shrinkToFit="1"/>
      <protection locked="0"/>
    </xf>
    <xf numFmtId="0" fontId="57" fillId="27" borderId="119" xfId="56" applyFont="1" applyFill="1" applyBorder="1" applyAlignment="1" applyProtection="1">
      <alignment horizontal="center" vertical="center" wrapText="1"/>
      <protection locked="0"/>
    </xf>
    <xf numFmtId="0" fontId="57" fillId="28" borderId="121" xfId="56" applyFont="1" applyFill="1" applyBorder="1" applyAlignment="1" applyProtection="1">
      <alignment horizontal="center" vertical="center" wrapText="1"/>
      <protection locked="0"/>
    </xf>
    <xf numFmtId="0" fontId="57" fillId="27" borderId="19" xfId="56" applyFont="1" applyFill="1" applyBorder="1" applyAlignment="1" applyProtection="1">
      <alignment horizontal="center" vertical="center" shrinkToFit="1"/>
      <protection locked="0"/>
    </xf>
    <xf numFmtId="0" fontId="57" fillId="29" borderId="13" xfId="56" applyFont="1" applyFill="1" applyBorder="1" applyAlignment="1" applyProtection="1">
      <alignment horizontal="center" vertical="center" wrapText="1"/>
      <protection locked="0"/>
    </xf>
    <xf numFmtId="0" fontId="57" fillId="29" borderId="14" xfId="56" applyFont="1" applyFill="1" applyBorder="1" applyAlignment="1" applyProtection="1">
      <alignment horizontal="center" vertical="center" wrapText="1"/>
      <protection locked="0"/>
    </xf>
    <xf numFmtId="0" fontId="57" fillId="29" borderId="107" xfId="56" applyFont="1" applyFill="1" applyBorder="1" applyAlignment="1" applyProtection="1">
      <alignment horizontal="center" vertical="center" wrapText="1"/>
      <protection locked="0"/>
    </xf>
    <xf numFmtId="0" fontId="57" fillId="29" borderId="20" xfId="56" applyFont="1" applyFill="1" applyBorder="1" applyAlignment="1" applyProtection="1">
      <alignment horizontal="center" vertical="center" wrapText="1"/>
      <protection locked="0"/>
    </xf>
    <xf numFmtId="0" fontId="57" fillId="29" borderId="12" xfId="56" applyFont="1" applyFill="1" applyBorder="1" applyAlignment="1" applyProtection="1">
      <alignment horizontal="center" vertical="center" wrapText="1"/>
      <protection locked="0"/>
    </xf>
    <xf numFmtId="0" fontId="57" fillId="29" borderId="66" xfId="56" applyFont="1" applyFill="1" applyBorder="1" applyAlignment="1" applyProtection="1">
      <alignment horizontal="center" vertical="center" wrapText="1"/>
      <protection locked="0"/>
    </xf>
    <xf numFmtId="0" fontId="65" fillId="0" borderId="169" xfId="56" applyFont="1" applyFill="1" applyBorder="1" applyAlignment="1">
      <alignment horizontal="center" vertical="center" wrapText="1"/>
    </xf>
    <xf numFmtId="0" fontId="65" fillId="0" borderId="170" xfId="56" applyFont="1" applyFill="1" applyBorder="1" applyAlignment="1">
      <alignment horizontal="center" vertical="center" wrapText="1"/>
    </xf>
    <xf numFmtId="0" fontId="65" fillId="0" borderId="171" xfId="56" applyFont="1" applyFill="1" applyBorder="1" applyAlignment="1">
      <alignment horizontal="center" vertical="center" wrapText="1"/>
    </xf>
    <xf numFmtId="1" fontId="57" fillId="24" borderId="172" xfId="56" applyNumberFormat="1" applyFont="1" applyFill="1" applyBorder="1" applyAlignment="1">
      <alignment horizontal="center" vertical="center" wrapText="1"/>
    </xf>
    <xf numFmtId="1" fontId="57" fillId="24" borderId="173" xfId="56" applyNumberFormat="1" applyFont="1" applyFill="1" applyBorder="1" applyAlignment="1">
      <alignment horizontal="center" vertical="center" wrapText="1"/>
    </xf>
    <xf numFmtId="1" fontId="57" fillId="24" borderId="174" xfId="56" applyNumberFormat="1" applyFont="1" applyFill="1" applyBorder="1" applyAlignment="1">
      <alignment horizontal="center" vertical="center" wrapText="1"/>
    </xf>
    <xf numFmtId="1" fontId="57" fillId="24" borderId="175" xfId="56" applyNumberFormat="1" applyFont="1" applyFill="1" applyBorder="1" applyAlignment="1">
      <alignment horizontal="center" vertical="center" wrapText="1"/>
    </xf>
    <xf numFmtId="0" fontId="57" fillId="29" borderId="129" xfId="56" applyFont="1" applyFill="1" applyBorder="1" applyAlignment="1" applyProtection="1">
      <alignment horizontal="left" vertical="center" wrapText="1"/>
      <protection locked="0"/>
    </xf>
    <xf numFmtId="0" fontId="57" fillId="29" borderId="14" xfId="56" applyFont="1" applyFill="1" applyBorder="1" applyAlignment="1" applyProtection="1">
      <alignment horizontal="left" vertical="center" wrapText="1"/>
      <protection locked="0"/>
    </xf>
    <xf numFmtId="0" fontId="57" fillId="29" borderId="107" xfId="56" applyFont="1" applyFill="1" applyBorder="1" applyAlignment="1" applyProtection="1">
      <alignment horizontal="left" vertical="center" wrapText="1"/>
      <protection locked="0"/>
    </xf>
    <xf numFmtId="0" fontId="57" fillId="27" borderId="129" xfId="56" applyFont="1" applyFill="1" applyBorder="1" applyAlignment="1" applyProtection="1">
      <alignment horizontal="center" vertical="center"/>
      <protection locked="0"/>
    </xf>
    <xf numFmtId="0" fontId="57" fillId="27" borderId="14" xfId="56" applyFont="1" applyFill="1" applyBorder="1" applyAlignment="1" applyProtection="1">
      <alignment horizontal="center" vertical="center"/>
      <protection locked="0"/>
    </xf>
    <xf numFmtId="0" fontId="57" fillId="27" borderId="15" xfId="56" applyFont="1" applyFill="1" applyBorder="1" applyAlignment="1" applyProtection="1">
      <alignment horizontal="center" vertical="center"/>
      <protection locked="0"/>
    </xf>
    <xf numFmtId="0" fontId="57" fillId="0" borderId="176" xfId="56" applyFont="1" applyBorder="1" applyAlignment="1">
      <alignment horizontal="center" vertical="center" shrinkToFit="1"/>
    </xf>
    <xf numFmtId="0" fontId="57" fillId="28" borderId="137" xfId="56" applyFont="1" applyFill="1" applyBorder="1" applyAlignment="1" applyProtection="1">
      <alignment horizontal="center" vertical="center" wrapText="1"/>
      <protection locked="0"/>
    </xf>
    <xf numFmtId="0" fontId="57" fillId="28" borderId="56" xfId="56" applyFont="1" applyFill="1" applyBorder="1" applyAlignment="1" applyProtection="1">
      <alignment horizontal="center" vertical="center" shrinkToFit="1"/>
      <protection locked="0"/>
    </xf>
    <xf numFmtId="0" fontId="57" fillId="28" borderId="68" xfId="56" applyFont="1" applyFill="1" applyBorder="1" applyAlignment="1" applyProtection="1">
      <alignment horizontal="center" vertical="center" shrinkToFit="1"/>
      <protection locked="0"/>
    </xf>
    <xf numFmtId="0" fontId="57" fillId="28" borderId="69" xfId="56" applyFont="1" applyFill="1" applyBorder="1" applyAlignment="1" applyProtection="1">
      <alignment horizontal="center" vertical="center" shrinkToFit="1"/>
      <protection locked="0"/>
    </xf>
    <xf numFmtId="0" fontId="57" fillId="29" borderId="57" xfId="56" applyFont="1" applyFill="1" applyBorder="1" applyAlignment="1" applyProtection="1">
      <alignment horizontal="center" vertical="center" wrapText="1"/>
      <protection locked="0"/>
    </xf>
    <xf numFmtId="0" fontId="57" fillId="29" borderId="24" xfId="56" applyFont="1" applyFill="1" applyBorder="1" applyAlignment="1" applyProtection="1">
      <alignment horizontal="center" vertical="center" wrapText="1"/>
      <protection locked="0"/>
    </xf>
    <xf numFmtId="0" fontId="57" fillId="29" borderId="58" xfId="56" applyFont="1" applyFill="1" applyBorder="1" applyAlignment="1" applyProtection="1">
      <alignment horizontal="center" vertical="center" wrapText="1"/>
      <protection locked="0"/>
    </xf>
    <xf numFmtId="0" fontId="57" fillId="29" borderId="129" xfId="56" applyFont="1" applyFill="1" applyBorder="1" applyAlignment="1" applyProtection="1">
      <alignment horizontal="center" vertical="center" wrapText="1"/>
      <protection locked="0"/>
    </xf>
    <xf numFmtId="0" fontId="57" fillId="29" borderId="117" xfId="56" applyFont="1" applyFill="1" applyBorder="1" applyAlignment="1" applyProtection="1">
      <alignment horizontal="center" vertical="center" wrapText="1"/>
      <protection locked="0"/>
    </xf>
    <xf numFmtId="0" fontId="57" fillId="29" borderId="72" xfId="56" applyFont="1" applyFill="1" applyBorder="1" applyAlignment="1" applyProtection="1">
      <alignment horizontal="center" vertical="center" wrapText="1"/>
      <protection locked="0"/>
    </xf>
    <xf numFmtId="0" fontId="62" fillId="0" borderId="184" xfId="56" applyFont="1" applyBorder="1" applyAlignment="1">
      <alignment horizontal="center" vertical="center" wrapText="1"/>
    </xf>
    <xf numFmtId="0" fontId="62" fillId="0" borderId="185" xfId="56" applyFont="1" applyBorder="1" applyAlignment="1">
      <alignment horizontal="center" vertical="center" wrapText="1"/>
    </xf>
    <xf numFmtId="0" fontId="62" fillId="0" borderId="186" xfId="56" applyFont="1" applyBorder="1" applyAlignment="1">
      <alignment horizontal="center" vertical="center" wrapText="1"/>
    </xf>
    <xf numFmtId="0" fontId="62" fillId="0" borderId="187" xfId="56" applyFont="1" applyBorder="1" applyAlignment="1">
      <alignment horizontal="center" vertical="center" wrapText="1"/>
    </xf>
    <xf numFmtId="0" fontId="62" fillId="0" borderId="188" xfId="56" applyFont="1" applyBorder="1" applyAlignment="1">
      <alignment horizontal="center" vertical="center" wrapText="1"/>
    </xf>
    <xf numFmtId="0" fontId="62" fillId="0" borderId="189" xfId="56" applyFont="1" applyBorder="1" applyAlignment="1">
      <alignment horizontal="center" vertical="center" wrapText="1"/>
    </xf>
    <xf numFmtId="0" fontId="62" fillId="0" borderId="193" xfId="56" applyFont="1" applyBorder="1" applyAlignment="1">
      <alignment horizontal="center" vertical="center" wrapText="1"/>
    </xf>
    <xf numFmtId="0" fontId="62" fillId="0" borderId="194" xfId="56" applyFont="1" applyBorder="1" applyAlignment="1">
      <alignment horizontal="center" vertical="center" wrapText="1"/>
    </xf>
    <xf numFmtId="0" fontId="62" fillId="0" borderId="195" xfId="56" applyFont="1" applyBorder="1" applyAlignment="1">
      <alignment horizontal="center" vertical="center" wrapText="1"/>
    </xf>
    <xf numFmtId="181" fontId="61" fillId="0" borderId="154" xfId="56" applyNumberFormat="1" applyFont="1" applyFill="1" applyBorder="1" applyAlignment="1">
      <alignment horizontal="left" vertical="center" shrinkToFit="1"/>
    </xf>
    <xf numFmtId="0" fontId="61" fillId="0" borderId="154" xfId="56" applyFont="1" applyFill="1" applyBorder="1" applyAlignment="1">
      <alignment horizontal="left" vertical="center" shrinkToFit="1"/>
    </xf>
    <xf numFmtId="0" fontId="61" fillId="0" borderId="155" xfId="56" applyFont="1" applyFill="1" applyBorder="1" applyAlignment="1">
      <alignment horizontal="left" vertical="center" shrinkToFit="1"/>
    </xf>
    <xf numFmtId="181" fontId="61" fillId="24" borderId="110" xfId="56" applyNumberFormat="1" applyFont="1" applyFill="1" applyBorder="1" applyAlignment="1" applyProtection="1">
      <alignment horizontal="center" vertical="center" wrapText="1"/>
    </xf>
    <xf numFmtId="181" fontId="61" fillId="24" borderId="111" xfId="56" applyNumberFormat="1" applyFont="1" applyFill="1" applyBorder="1" applyAlignment="1" applyProtection="1">
      <alignment horizontal="center" vertical="center" wrapText="1"/>
    </xf>
    <xf numFmtId="181" fontId="61" fillId="24" borderId="182" xfId="56" applyNumberFormat="1" applyFont="1" applyFill="1" applyBorder="1" applyAlignment="1" applyProtection="1">
      <alignment horizontal="center" vertical="center" wrapText="1"/>
    </xf>
    <xf numFmtId="181" fontId="61" fillId="24" borderId="183" xfId="56" applyNumberFormat="1" applyFont="1" applyFill="1" applyBorder="1" applyAlignment="1" applyProtection="1">
      <alignment horizontal="center" vertical="center" wrapText="1"/>
    </xf>
    <xf numFmtId="0" fontId="57" fillId="29" borderId="118" xfId="56" applyFont="1" applyFill="1" applyBorder="1" applyAlignment="1" applyProtection="1">
      <alignment horizontal="center" vertical="center" wrapText="1"/>
      <protection locked="0"/>
    </xf>
    <xf numFmtId="0" fontId="66" fillId="0" borderId="177" xfId="56" applyFont="1" applyFill="1" applyBorder="1" applyAlignment="1">
      <alignment horizontal="center" vertical="center" wrapText="1"/>
    </xf>
    <xf numFmtId="0" fontId="66" fillId="0" borderId="178" xfId="56" applyFont="1" applyFill="1" applyBorder="1" applyAlignment="1">
      <alignment horizontal="center" vertical="center" wrapText="1"/>
    </xf>
    <xf numFmtId="0" fontId="66" fillId="0" borderId="179" xfId="56" applyFont="1" applyFill="1" applyBorder="1" applyAlignment="1">
      <alignment horizontal="center" vertical="center" wrapText="1"/>
    </xf>
    <xf numFmtId="0" fontId="61" fillId="29" borderId="68" xfId="56" applyFont="1" applyFill="1" applyBorder="1" applyAlignment="1" applyProtection="1">
      <alignment horizontal="center" vertical="center"/>
      <protection locked="0"/>
    </xf>
    <xf numFmtId="0" fontId="61" fillId="29" borderId="70" xfId="56" applyFont="1" applyFill="1" applyBorder="1" applyAlignment="1" applyProtection="1">
      <alignment horizontal="center" vertical="center"/>
      <protection locked="0"/>
    </xf>
    <xf numFmtId="0" fontId="61" fillId="0" borderId="10" xfId="56" applyFont="1" applyFill="1" applyBorder="1" applyAlignment="1">
      <alignment horizontal="left" vertical="center" wrapText="1"/>
    </xf>
    <xf numFmtId="0" fontId="61" fillId="0" borderId="55" xfId="56" applyFont="1" applyFill="1" applyBorder="1" applyAlignment="1">
      <alignment horizontal="left" vertical="center" wrapText="1"/>
    </xf>
    <xf numFmtId="181" fontId="62" fillId="24" borderId="190" xfId="56" applyNumberFormat="1" applyFont="1" applyFill="1" applyBorder="1" applyAlignment="1">
      <alignment horizontal="center" vertical="center" wrapText="1"/>
    </xf>
    <xf numFmtId="181" fontId="62" fillId="24" borderId="191" xfId="56" applyNumberFormat="1" applyFont="1" applyFill="1" applyBorder="1" applyAlignment="1">
      <alignment horizontal="center" vertical="center" wrapText="1"/>
    </xf>
    <xf numFmtId="181" fontId="62" fillId="24" borderId="192" xfId="56" applyNumberFormat="1" applyFont="1" applyFill="1" applyBorder="1" applyAlignment="1">
      <alignment horizontal="center" vertical="center" wrapText="1"/>
    </xf>
    <xf numFmtId="181" fontId="62" fillId="24" borderId="187" xfId="56" applyNumberFormat="1" applyFont="1" applyFill="1" applyBorder="1" applyAlignment="1">
      <alignment horizontal="center" vertical="center" wrapText="1"/>
    </xf>
    <xf numFmtId="181" fontId="62" fillId="24" borderId="188" xfId="56" applyNumberFormat="1" applyFont="1" applyFill="1" applyBorder="1" applyAlignment="1">
      <alignment horizontal="center" vertical="center" wrapText="1"/>
    </xf>
    <xf numFmtId="181" fontId="62" fillId="24" borderId="189" xfId="56" applyNumberFormat="1" applyFont="1" applyFill="1" applyBorder="1" applyAlignment="1">
      <alignment horizontal="center" vertical="center" wrapText="1"/>
    </xf>
    <xf numFmtId="181" fontId="62" fillId="24" borderId="193" xfId="56" applyNumberFormat="1" applyFont="1" applyFill="1" applyBorder="1" applyAlignment="1">
      <alignment horizontal="center" vertical="center" wrapText="1"/>
    </xf>
    <xf numFmtId="181" fontId="62" fillId="24" borderId="194" xfId="56" applyNumberFormat="1" applyFont="1" applyFill="1" applyBorder="1" applyAlignment="1">
      <alignment horizontal="center" vertical="center" wrapText="1"/>
    </xf>
    <xf numFmtId="181" fontId="62" fillId="24" borderId="195" xfId="56" applyNumberFormat="1" applyFont="1" applyFill="1" applyBorder="1" applyAlignment="1">
      <alignment horizontal="center" vertical="center" wrapText="1"/>
    </xf>
    <xf numFmtId="181" fontId="61" fillId="0" borderId="68" xfId="56" applyNumberFormat="1" applyFont="1" applyFill="1" applyBorder="1" applyAlignment="1">
      <alignment horizontal="left" vertical="center" wrapText="1"/>
    </xf>
    <xf numFmtId="0" fontId="61" fillId="0" borderId="68" xfId="56" applyFont="1" applyFill="1" applyBorder="1" applyAlignment="1">
      <alignment horizontal="left" vertical="center" wrapText="1"/>
    </xf>
    <xf numFmtId="0" fontId="61" fillId="0" borderId="70" xfId="56" applyFont="1" applyFill="1" applyBorder="1" applyAlignment="1">
      <alignment horizontal="left" vertical="center" wrapText="1"/>
    </xf>
    <xf numFmtId="0" fontId="61" fillId="0" borderId="12" xfId="56" applyFont="1" applyBorder="1" applyAlignment="1">
      <alignment horizontal="center" vertical="center"/>
    </xf>
    <xf numFmtId="0" fontId="61" fillId="0" borderId="66" xfId="56" applyFont="1" applyBorder="1" applyAlignment="1">
      <alignment horizontal="center" vertical="center"/>
    </xf>
    <xf numFmtId="0" fontId="61" fillId="0" borderId="10" xfId="56" applyFont="1" applyBorder="1" applyAlignment="1">
      <alignment horizontal="center" vertical="center"/>
    </xf>
    <xf numFmtId="0" fontId="61" fillId="0" borderId="55" xfId="56" applyFont="1" applyBorder="1" applyAlignment="1">
      <alignment horizontal="center" vertical="center"/>
    </xf>
    <xf numFmtId="0" fontId="61" fillId="0" borderId="115" xfId="56" applyFont="1" applyFill="1" applyBorder="1" applyAlignment="1" applyProtection="1">
      <alignment horizontal="center" vertical="center" wrapText="1"/>
    </xf>
    <xf numFmtId="0" fontId="61" fillId="0" borderId="131" xfId="56" applyFont="1" applyFill="1" applyBorder="1" applyAlignment="1" applyProtection="1">
      <alignment horizontal="center" vertical="center" wrapText="1"/>
    </xf>
    <xf numFmtId="0" fontId="61" fillId="0" borderId="0" xfId="56" applyFont="1" applyFill="1" applyBorder="1" applyAlignment="1" applyProtection="1">
      <alignment horizontal="center" vertical="center" wrapText="1"/>
    </xf>
    <xf numFmtId="0" fontId="61" fillId="0" borderId="17" xfId="56" applyFont="1" applyFill="1" applyBorder="1" applyAlignment="1" applyProtection="1">
      <alignment horizontal="center" vertical="center" wrapText="1"/>
    </xf>
    <xf numFmtId="0" fontId="61" fillId="0" borderId="12" xfId="56" applyFont="1" applyFill="1" applyBorder="1" applyAlignment="1" applyProtection="1">
      <alignment horizontal="center" vertical="center" wrapText="1"/>
    </xf>
    <xf numFmtId="0" fontId="61" fillId="0" borderId="18" xfId="56" applyFont="1" applyFill="1" applyBorder="1" applyAlignment="1" applyProtection="1">
      <alignment horizontal="center" vertical="center" wrapText="1"/>
    </xf>
    <xf numFmtId="181" fontId="61" fillId="0" borderId="143" xfId="56" applyNumberFormat="1" applyFont="1" applyFill="1" applyBorder="1" applyAlignment="1">
      <alignment horizontal="left" vertical="center" shrinkToFit="1"/>
    </xf>
    <xf numFmtId="0" fontId="61" fillId="0" borderId="143" xfId="56" applyFont="1" applyFill="1" applyBorder="1" applyAlignment="1">
      <alignment horizontal="left" vertical="center" shrinkToFit="1"/>
    </xf>
    <xf numFmtId="0" fontId="61" fillId="0" borderId="144" xfId="56" applyFont="1" applyFill="1" applyBorder="1" applyAlignment="1">
      <alignment horizontal="left" vertical="center" shrinkToFit="1"/>
    </xf>
    <xf numFmtId="0" fontId="69" fillId="24" borderId="53" xfId="56" applyFont="1" applyFill="1" applyBorder="1" applyAlignment="1" applyProtection="1">
      <alignment horizontal="center" vertical="center"/>
    </xf>
    <xf numFmtId="0" fontId="62" fillId="24" borderId="0" xfId="56" applyFont="1" applyFill="1" applyBorder="1" applyAlignment="1">
      <alignment horizontal="left" vertical="center" indent="1"/>
    </xf>
    <xf numFmtId="0" fontId="77" fillId="24" borderId="130" xfId="56" applyFont="1" applyFill="1" applyBorder="1" applyAlignment="1">
      <alignment horizontal="center" vertical="center"/>
    </xf>
    <xf numFmtId="0" fontId="77" fillId="24" borderId="134" xfId="56" applyFont="1" applyFill="1" applyBorder="1" applyAlignment="1">
      <alignment horizontal="center" vertical="center"/>
    </xf>
    <xf numFmtId="0" fontId="77" fillId="24" borderId="135" xfId="56" applyFont="1" applyFill="1" applyBorder="1" applyAlignment="1">
      <alignment horizontal="center" vertical="center"/>
    </xf>
    <xf numFmtId="0" fontId="57" fillId="24" borderId="19" xfId="56" applyFont="1" applyFill="1" applyBorder="1" applyAlignment="1" applyProtection="1">
      <alignment horizontal="center" vertical="center"/>
    </xf>
    <xf numFmtId="0" fontId="57" fillId="24" borderId="11" xfId="56" applyFont="1" applyFill="1" applyBorder="1" applyAlignment="1" applyProtection="1">
      <alignment horizontal="center" vertical="center"/>
    </xf>
    <xf numFmtId="0" fontId="58" fillId="0" borderId="0" xfId="56" applyFont="1" applyFill="1" applyAlignment="1" applyProtection="1">
      <alignment horizontal="center" vertical="center"/>
    </xf>
    <xf numFmtId="4" fontId="57" fillId="0" borderId="19" xfId="56" applyNumberFormat="1" applyFont="1" applyBorder="1" applyAlignment="1" applyProtection="1">
      <alignment horizontal="center" vertical="center"/>
    </xf>
    <xf numFmtId="4" fontId="57" fillId="0" borderId="11" xfId="56" applyNumberFormat="1" applyFont="1" applyBorder="1" applyAlignment="1" applyProtection="1">
      <alignment horizontal="center" vertical="center"/>
    </xf>
    <xf numFmtId="0" fontId="57" fillId="0" borderId="130" xfId="56" applyFont="1" applyBorder="1" applyAlignment="1" applyProtection="1">
      <alignment horizontal="center" vertical="center"/>
    </xf>
    <xf numFmtId="0" fontId="57" fillId="0" borderId="134" xfId="56" applyFont="1" applyBorder="1" applyAlignment="1" applyProtection="1">
      <alignment horizontal="center" vertical="center"/>
    </xf>
    <xf numFmtId="0" fontId="57" fillId="0" borderId="135" xfId="56" applyFont="1" applyBorder="1" applyAlignment="1" applyProtection="1">
      <alignment horizontal="center" vertical="center"/>
    </xf>
    <xf numFmtId="0" fontId="57" fillId="0" borderId="114" xfId="56" applyFont="1" applyBorder="1" applyAlignment="1" applyProtection="1">
      <alignment horizontal="center" vertical="center" wrapText="1"/>
    </xf>
    <xf numFmtId="0" fontId="57" fillId="0" borderId="115" xfId="56" applyFont="1" applyBorder="1" applyAlignment="1" applyProtection="1">
      <alignment horizontal="center" vertical="center" wrapText="1"/>
    </xf>
    <xf numFmtId="0" fontId="57" fillId="0" borderId="131" xfId="56" applyFont="1" applyBorder="1" applyAlignment="1" applyProtection="1">
      <alignment horizontal="center" vertical="center" wrapText="1"/>
    </xf>
    <xf numFmtId="0" fontId="57" fillId="0" borderId="117" xfId="56" applyFont="1" applyBorder="1" applyAlignment="1" applyProtection="1">
      <alignment horizontal="center" vertical="center" wrapText="1"/>
    </xf>
    <xf numFmtId="0" fontId="57" fillId="0" borderId="0" xfId="56" applyFont="1" applyBorder="1" applyAlignment="1" applyProtection="1">
      <alignment horizontal="center" vertical="center" wrapText="1"/>
    </xf>
    <xf numFmtId="0" fontId="57" fillId="0" borderId="17" xfId="56" applyFont="1" applyBorder="1" applyAlignment="1" applyProtection="1">
      <alignment horizontal="center" vertical="center" wrapText="1"/>
    </xf>
    <xf numFmtId="0" fontId="57" fillId="0" borderId="118" xfId="56" applyFont="1" applyBorder="1" applyAlignment="1" applyProtection="1">
      <alignment horizontal="center" vertical="center" wrapText="1"/>
    </xf>
    <xf numFmtId="0" fontId="57" fillId="0" borderId="24" xfId="56" applyFont="1" applyBorder="1" applyAlignment="1" applyProtection="1">
      <alignment horizontal="center" vertical="center" wrapText="1"/>
    </xf>
    <xf numFmtId="0" fontId="57" fillId="0" borderId="136" xfId="56" applyFont="1" applyBorder="1" applyAlignment="1" applyProtection="1">
      <alignment horizontal="center" vertical="center" wrapText="1"/>
    </xf>
    <xf numFmtId="0" fontId="62" fillId="0" borderId="132" xfId="56" applyFont="1" applyBorder="1" applyAlignment="1" applyProtection="1">
      <alignment horizontal="center" vertical="center" wrapText="1"/>
    </xf>
    <xf numFmtId="0" fontId="62" fillId="0" borderId="120" xfId="56" applyFont="1" applyBorder="1" applyAlignment="1" applyProtection="1">
      <alignment horizontal="center" vertical="center" wrapText="1"/>
    </xf>
    <xf numFmtId="0" fontId="62" fillId="0" borderId="137" xfId="56" applyFont="1" applyBorder="1" applyAlignment="1" applyProtection="1">
      <alignment horizontal="center" vertical="center" wrapText="1"/>
    </xf>
    <xf numFmtId="0" fontId="57" fillId="0" borderId="133" xfId="56" applyFont="1" applyBorder="1" applyAlignment="1" applyProtection="1">
      <alignment horizontal="center" vertical="center" wrapText="1"/>
    </xf>
    <xf numFmtId="0" fontId="57" fillId="0" borderId="16" xfId="56" applyFont="1" applyBorder="1" applyAlignment="1" applyProtection="1">
      <alignment horizontal="center" vertical="center" wrapText="1"/>
    </xf>
    <xf numFmtId="0" fontId="57" fillId="0" borderId="57" xfId="56" applyFont="1" applyBorder="1" applyAlignment="1" applyProtection="1">
      <alignment horizontal="center" vertical="center" wrapText="1"/>
    </xf>
    <xf numFmtId="0" fontId="57" fillId="0" borderId="116" xfId="56" applyFont="1" applyBorder="1" applyAlignment="1" applyProtection="1">
      <alignment horizontal="center" vertical="center" wrapText="1"/>
    </xf>
    <xf numFmtId="0" fontId="57" fillId="0" borderId="42" xfId="56" applyFont="1" applyBorder="1" applyAlignment="1" applyProtection="1">
      <alignment horizontal="center" vertical="center" wrapText="1"/>
    </xf>
    <xf numFmtId="0" fontId="57" fillId="0" borderId="58" xfId="56" applyFont="1" applyBorder="1" applyAlignment="1" applyProtection="1">
      <alignment horizontal="center" vertical="center" wrapText="1"/>
    </xf>
    <xf numFmtId="0" fontId="62" fillId="0" borderId="114" xfId="56" applyFont="1" applyBorder="1" applyAlignment="1" applyProtection="1">
      <alignment horizontal="center" vertical="center" wrapText="1"/>
    </xf>
    <xf numFmtId="0" fontId="62" fillId="0" borderId="115" xfId="56" applyFont="1" applyBorder="1" applyAlignment="1" applyProtection="1">
      <alignment horizontal="center" vertical="center" wrapText="1"/>
    </xf>
    <xf numFmtId="0" fontId="62" fillId="0" borderId="116" xfId="56" applyFont="1" applyBorder="1" applyAlignment="1" applyProtection="1">
      <alignment horizontal="center" vertical="center" wrapText="1"/>
    </xf>
    <xf numFmtId="0" fontId="62" fillId="0" borderId="117" xfId="56" applyFont="1" applyBorder="1" applyAlignment="1" applyProtection="1">
      <alignment horizontal="center" vertical="center" wrapText="1"/>
    </xf>
    <xf numFmtId="0" fontId="62" fillId="0" borderId="0" xfId="56" applyFont="1" applyBorder="1" applyAlignment="1" applyProtection="1">
      <alignment horizontal="center" vertical="center" wrapText="1"/>
    </xf>
    <xf numFmtId="0" fontId="62" fillId="0" borderId="42" xfId="56" applyFont="1" applyBorder="1" applyAlignment="1" applyProtection="1">
      <alignment horizontal="center" vertical="center" wrapText="1"/>
    </xf>
    <xf numFmtId="0" fontId="62" fillId="0" borderId="118" xfId="56" applyFont="1" applyBorder="1" applyAlignment="1" applyProtection="1">
      <alignment horizontal="center" vertical="center" wrapText="1"/>
    </xf>
    <xf numFmtId="0" fontId="62" fillId="0" borderId="24" xfId="56" applyFont="1" applyBorder="1" applyAlignment="1" applyProtection="1">
      <alignment horizontal="center" vertical="center" wrapText="1"/>
    </xf>
    <xf numFmtId="0" fontId="62" fillId="0" borderId="58" xfId="56" applyFont="1" applyBorder="1" applyAlignment="1" applyProtection="1">
      <alignment horizontal="center" vertical="center" wrapText="1"/>
    </xf>
    <xf numFmtId="0" fontId="57" fillId="0" borderId="141" xfId="56" applyFont="1" applyBorder="1" applyAlignment="1" applyProtection="1">
      <alignment horizontal="center" vertical="center"/>
    </xf>
    <xf numFmtId="0" fontId="57" fillId="0" borderId="152" xfId="56" applyFont="1" applyBorder="1" applyAlignment="1" applyProtection="1">
      <alignment horizontal="center" vertical="center"/>
    </xf>
    <xf numFmtId="0" fontId="65" fillId="0" borderId="142" xfId="56" applyFont="1" applyFill="1" applyBorder="1" applyAlignment="1" applyProtection="1">
      <alignment horizontal="center" vertical="center" wrapText="1"/>
    </xf>
    <xf numFmtId="0" fontId="65" fillId="0" borderId="143" xfId="56" applyFont="1" applyFill="1" applyBorder="1" applyAlignment="1" applyProtection="1">
      <alignment horizontal="center" vertical="center" wrapText="1"/>
    </xf>
    <xf numFmtId="0" fontId="65" fillId="0" borderId="144" xfId="56" applyFont="1" applyFill="1" applyBorder="1" applyAlignment="1" applyProtection="1">
      <alignment horizontal="center" vertical="center" wrapText="1"/>
    </xf>
    <xf numFmtId="0" fontId="64" fillId="24" borderId="114" xfId="56" applyFont="1" applyFill="1" applyBorder="1" applyAlignment="1" applyProtection="1">
      <alignment horizontal="center" vertical="center" wrapText="1"/>
    </xf>
    <xf numFmtId="0" fontId="64" fillId="24" borderId="131" xfId="56" applyFont="1" applyFill="1" applyBorder="1" applyAlignment="1" applyProtection="1">
      <alignment horizontal="center" vertical="center" wrapText="1"/>
    </xf>
    <xf numFmtId="0" fontId="64" fillId="24" borderId="117" xfId="56" applyFont="1" applyFill="1" applyBorder="1" applyAlignment="1" applyProtection="1">
      <alignment horizontal="center" vertical="center" wrapText="1"/>
    </xf>
    <xf numFmtId="0" fontId="64" fillId="24" borderId="17" xfId="56" applyFont="1" applyFill="1" applyBorder="1" applyAlignment="1" applyProtection="1">
      <alignment horizontal="center" vertical="center" wrapText="1"/>
    </xf>
    <xf numFmtId="0" fontId="64" fillId="24" borderId="118" xfId="56" applyFont="1" applyFill="1" applyBorder="1" applyAlignment="1" applyProtection="1">
      <alignment horizontal="center" vertical="center" wrapText="1"/>
    </xf>
    <xf numFmtId="0" fontId="64" fillId="24" borderId="136" xfId="56" applyFont="1" applyFill="1" applyBorder="1" applyAlignment="1" applyProtection="1">
      <alignment horizontal="center" vertical="center" wrapText="1"/>
    </xf>
    <xf numFmtId="0" fontId="64" fillId="24" borderId="133" xfId="56" applyFont="1" applyFill="1" applyBorder="1" applyAlignment="1" applyProtection="1">
      <alignment horizontal="center" vertical="center" wrapText="1"/>
    </xf>
    <xf numFmtId="0" fontId="64" fillId="24" borderId="116" xfId="56" applyFont="1" applyFill="1" applyBorder="1" applyAlignment="1" applyProtection="1">
      <alignment horizontal="center" vertical="center" wrapText="1"/>
    </xf>
    <xf numFmtId="0" fontId="64" fillId="24" borderId="16" xfId="56" applyFont="1" applyFill="1" applyBorder="1" applyAlignment="1" applyProtection="1">
      <alignment horizontal="center" vertical="center" wrapText="1"/>
    </xf>
    <xf numFmtId="0" fontId="64" fillId="24" borderId="42" xfId="56" applyFont="1" applyFill="1" applyBorder="1" applyAlignment="1" applyProtection="1">
      <alignment horizontal="center" vertical="center" wrapText="1"/>
    </xf>
    <xf numFmtId="0" fontId="64" fillId="24" borderId="57" xfId="56" applyFont="1" applyFill="1" applyBorder="1" applyAlignment="1" applyProtection="1">
      <alignment horizontal="center" vertical="center" wrapText="1"/>
    </xf>
    <xf numFmtId="0" fontId="64" fillId="24" borderId="58" xfId="56" applyFont="1" applyFill="1" applyBorder="1" applyAlignment="1" applyProtection="1">
      <alignment horizontal="center" vertical="center" wrapText="1"/>
    </xf>
    <xf numFmtId="0" fontId="61" fillId="0" borderId="114" xfId="56" applyFont="1" applyBorder="1" applyAlignment="1" applyProtection="1">
      <alignment horizontal="center" vertical="center" wrapText="1"/>
    </xf>
    <xf numFmtId="0" fontId="61" fillId="0" borderId="115" xfId="56" applyFont="1" applyBorder="1" applyAlignment="1" applyProtection="1">
      <alignment horizontal="center" vertical="center" wrapText="1"/>
    </xf>
    <xf numFmtId="0" fontId="61" fillId="0" borderId="116" xfId="56" applyFont="1" applyBorder="1" applyAlignment="1" applyProtection="1">
      <alignment horizontal="center" vertical="center" wrapText="1"/>
    </xf>
    <xf numFmtId="0" fontId="61" fillId="0" borderId="117" xfId="56" applyFont="1" applyBorder="1" applyAlignment="1" applyProtection="1">
      <alignment horizontal="center" vertical="center" wrapText="1"/>
    </xf>
    <xf numFmtId="0" fontId="61" fillId="0" borderId="0" xfId="56" applyFont="1" applyBorder="1" applyAlignment="1" applyProtection="1">
      <alignment horizontal="center" vertical="center" wrapText="1"/>
    </xf>
    <xf numFmtId="0" fontId="61" fillId="0" borderId="42" xfId="56" applyFont="1" applyBorder="1" applyAlignment="1" applyProtection="1">
      <alignment horizontal="center" vertical="center" wrapText="1"/>
    </xf>
    <xf numFmtId="0" fontId="61" fillId="0" borderId="118" xfId="56" applyFont="1" applyBorder="1" applyAlignment="1" applyProtection="1">
      <alignment horizontal="center" vertical="center" wrapText="1"/>
    </xf>
    <xf numFmtId="0" fontId="61" fillId="0" borderId="24" xfId="56" applyFont="1" applyBorder="1" applyAlignment="1" applyProtection="1">
      <alignment horizontal="center" vertical="center" wrapText="1"/>
    </xf>
    <xf numFmtId="0" fontId="61" fillId="0" borderId="58" xfId="56" applyFont="1" applyBorder="1" applyAlignment="1" applyProtection="1">
      <alignment horizontal="center" vertical="center" wrapText="1"/>
    </xf>
    <xf numFmtId="0" fontId="57" fillId="0" borderId="54" xfId="56" applyFont="1" applyBorder="1" applyAlignment="1" applyProtection="1">
      <alignment horizontal="center" vertical="center"/>
    </xf>
    <xf numFmtId="0" fontId="57" fillId="0" borderId="10" xfId="56" applyFont="1" applyBorder="1" applyAlignment="1" applyProtection="1">
      <alignment horizontal="center" vertical="center"/>
    </xf>
    <xf numFmtId="0" fontId="57" fillId="0" borderId="55" xfId="56" applyFont="1" applyBorder="1" applyAlignment="1" applyProtection="1">
      <alignment horizontal="center" vertical="center"/>
    </xf>
    <xf numFmtId="0" fontId="57" fillId="24" borderId="54" xfId="56" applyFont="1" applyFill="1" applyBorder="1" applyAlignment="1" applyProtection="1">
      <alignment horizontal="center" vertical="center"/>
    </xf>
    <xf numFmtId="0" fontId="57" fillId="24" borderId="10" xfId="56" applyFont="1" applyFill="1" applyBorder="1" applyAlignment="1" applyProtection="1">
      <alignment horizontal="center" vertical="center"/>
    </xf>
    <xf numFmtId="0" fontId="57" fillId="24" borderId="55" xfId="56" applyFont="1" applyFill="1" applyBorder="1" applyAlignment="1" applyProtection="1">
      <alignment horizontal="center" vertical="center"/>
    </xf>
    <xf numFmtId="1" fontId="57" fillId="24" borderId="148" xfId="56" applyNumberFormat="1" applyFont="1" applyFill="1" applyBorder="1" applyAlignment="1" applyProtection="1">
      <alignment horizontal="center" vertical="center" wrapText="1"/>
    </xf>
    <xf numFmtId="1" fontId="57" fillId="24" borderId="149" xfId="56" applyNumberFormat="1" applyFont="1" applyFill="1" applyBorder="1" applyAlignment="1" applyProtection="1">
      <alignment horizontal="center" vertical="center" wrapText="1"/>
    </xf>
    <xf numFmtId="1" fontId="57" fillId="24" borderId="150" xfId="56" applyNumberFormat="1" applyFont="1" applyFill="1" applyBorder="1" applyAlignment="1" applyProtection="1">
      <alignment horizontal="center" vertical="center" wrapText="1"/>
    </xf>
    <xf numFmtId="1" fontId="57" fillId="24" borderId="151" xfId="56" applyNumberFormat="1" applyFont="1" applyFill="1" applyBorder="1" applyAlignment="1" applyProtection="1">
      <alignment horizontal="center" vertical="center" wrapText="1"/>
    </xf>
    <xf numFmtId="0" fontId="65" fillId="0" borderId="153" xfId="56" applyFont="1" applyFill="1" applyBorder="1" applyAlignment="1" applyProtection="1">
      <alignment horizontal="center" vertical="center" wrapText="1"/>
    </xf>
    <xf numFmtId="0" fontId="65" fillId="0" borderId="154" xfId="56" applyFont="1" applyFill="1" applyBorder="1" applyAlignment="1" applyProtection="1">
      <alignment horizontal="center" vertical="center" wrapText="1"/>
    </xf>
    <xf numFmtId="0" fontId="65" fillId="0" borderId="155" xfId="56" applyFont="1" applyFill="1" applyBorder="1" applyAlignment="1" applyProtection="1">
      <alignment horizontal="center" vertical="center" wrapText="1"/>
    </xf>
    <xf numFmtId="181" fontId="57" fillId="24" borderId="153" xfId="56" applyNumberFormat="1" applyFont="1" applyFill="1" applyBorder="1" applyAlignment="1" applyProtection="1">
      <alignment horizontal="center" vertical="center" wrapText="1"/>
    </xf>
    <xf numFmtId="181" fontId="57" fillId="24" borderId="159" xfId="56" applyNumberFormat="1" applyFont="1" applyFill="1" applyBorder="1" applyAlignment="1" applyProtection="1">
      <alignment horizontal="center" vertical="center" wrapText="1"/>
    </xf>
    <xf numFmtId="181" fontId="57" fillId="24" borderId="160" xfId="56" applyNumberFormat="1" applyFont="1" applyFill="1" applyBorder="1" applyAlignment="1" applyProtection="1">
      <alignment horizontal="center" vertical="center" wrapText="1"/>
    </xf>
    <xf numFmtId="181" fontId="57" fillId="24" borderId="155" xfId="56" applyNumberFormat="1" applyFont="1" applyFill="1" applyBorder="1" applyAlignment="1" applyProtection="1">
      <alignment horizontal="center" vertical="center" wrapText="1"/>
    </xf>
    <xf numFmtId="0" fontId="66" fillId="0" borderId="161" xfId="56" applyFont="1" applyFill="1" applyBorder="1" applyAlignment="1" applyProtection="1">
      <alignment horizontal="center" vertical="center" wrapText="1"/>
    </xf>
    <xf numFmtId="0" fontId="66" fillId="0" borderId="162" xfId="56" applyFont="1" applyFill="1" applyBorder="1" applyAlignment="1" applyProtection="1">
      <alignment horizontal="center" vertical="center" wrapText="1"/>
    </xf>
    <xf numFmtId="0" fontId="66" fillId="0" borderId="163" xfId="56" applyFont="1" applyFill="1" applyBorder="1" applyAlignment="1" applyProtection="1">
      <alignment horizontal="center" vertical="center" wrapText="1"/>
    </xf>
    <xf numFmtId="181" fontId="57" fillId="24" borderId="161" xfId="56" applyNumberFormat="1" applyFont="1" applyFill="1" applyBorder="1" applyAlignment="1" applyProtection="1">
      <alignment horizontal="center" vertical="center" wrapText="1"/>
    </xf>
    <xf numFmtId="181" fontId="57" fillId="24" borderId="167" xfId="56" applyNumberFormat="1" applyFont="1" applyFill="1" applyBorder="1" applyAlignment="1" applyProtection="1">
      <alignment horizontal="center" vertical="center" wrapText="1"/>
    </xf>
    <xf numFmtId="181" fontId="57" fillId="24" borderId="168" xfId="56" applyNumberFormat="1" applyFont="1" applyFill="1" applyBorder="1" applyAlignment="1" applyProtection="1">
      <alignment horizontal="center" vertical="center" wrapText="1"/>
    </xf>
    <xf numFmtId="181" fontId="57" fillId="24" borderId="163" xfId="56" applyNumberFormat="1" applyFont="1" applyFill="1" applyBorder="1" applyAlignment="1" applyProtection="1">
      <alignment horizontal="center" vertical="center" wrapText="1"/>
    </xf>
    <xf numFmtId="0" fontId="65" fillId="0" borderId="169" xfId="56" applyFont="1" applyFill="1" applyBorder="1" applyAlignment="1" applyProtection="1">
      <alignment horizontal="center" vertical="center" wrapText="1"/>
    </xf>
    <xf numFmtId="0" fontId="65" fillId="0" borderId="170" xfId="56" applyFont="1" applyFill="1" applyBorder="1" applyAlignment="1" applyProtection="1">
      <alignment horizontal="center" vertical="center" wrapText="1"/>
    </xf>
    <xf numFmtId="0" fontId="65" fillId="0" borderId="171" xfId="56" applyFont="1" applyFill="1" applyBorder="1" applyAlignment="1" applyProtection="1">
      <alignment horizontal="center" vertical="center" wrapText="1"/>
    </xf>
    <xf numFmtId="1" fontId="57" fillId="24" borderId="172" xfId="56" applyNumberFormat="1" applyFont="1" applyFill="1" applyBorder="1" applyAlignment="1" applyProtection="1">
      <alignment horizontal="center" vertical="center" wrapText="1"/>
    </xf>
    <xf numFmtId="1" fontId="57" fillId="24" borderId="173" xfId="56" applyNumberFormat="1" applyFont="1" applyFill="1" applyBorder="1" applyAlignment="1" applyProtection="1">
      <alignment horizontal="center" vertical="center" wrapText="1"/>
    </xf>
    <xf numFmtId="1" fontId="57" fillId="24" borderId="174" xfId="56" applyNumberFormat="1" applyFont="1" applyFill="1" applyBorder="1" applyAlignment="1" applyProtection="1">
      <alignment horizontal="center" vertical="center" wrapText="1"/>
    </xf>
    <xf numFmtId="1" fontId="57" fillId="24" borderId="175" xfId="56" applyNumberFormat="1" applyFont="1" applyFill="1" applyBorder="1" applyAlignment="1" applyProtection="1">
      <alignment horizontal="center" vertical="center" wrapText="1"/>
    </xf>
    <xf numFmtId="0" fontId="57" fillId="0" borderId="176" xfId="56" applyFont="1" applyBorder="1" applyAlignment="1" applyProtection="1">
      <alignment horizontal="center" vertical="center"/>
    </xf>
    <xf numFmtId="0" fontId="61" fillId="0" borderId="184" xfId="56" applyFont="1" applyBorder="1" applyAlignment="1" applyProtection="1">
      <alignment horizontal="center" vertical="center" wrapText="1"/>
    </xf>
    <xf numFmtId="0" fontId="61" fillId="0" borderId="185" xfId="56" applyFont="1" applyBorder="1" applyAlignment="1" applyProtection="1">
      <alignment horizontal="center" vertical="center" wrapText="1"/>
    </xf>
    <xf numFmtId="0" fontId="61" fillId="0" borderId="186" xfId="56" applyFont="1" applyBorder="1" applyAlignment="1" applyProtection="1">
      <alignment horizontal="center" vertical="center" wrapText="1"/>
    </xf>
    <xf numFmtId="0" fontId="61" fillId="0" borderId="187" xfId="56" applyFont="1" applyBorder="1" applyAlignment="1" applyProtection="1">
      <alignment horizontal="center" vertical="center" wrapText="1"/>
    </xf>
    <xf numFmtId="0" fontId="61" fillId="0" borderId="188" xfId="56" applyFont="1" applyBorder="1" applyAlignment="1" applyProtection="1">
      <alignment horizontal="center" vertical="center" wrapText="1"/>
    </xf>
    <xf numFmtId="0" fontId="61" fillId="0" borderId="189" xfId="56" applyFont="1" applyBorder="1" applyAlignment="1" applyProtection="1">
      <alignment horizontal="center" vertical="center" wrapText="1"/>
    </xf>
    <xf numFmtId="0" fontId="61" fillId="0" borderId="193" xfId="56" applyFont="1" applyBorder="1" applyAlignment="1" applyProtection="1">
      <alignment horizontal="center" vertical="center" wrapText="1"/>
    </xf>
    <xf numFmtId="0" fontId="61" fillId="0" borderId="194" xfId="56" applyFont="1" applyBorder="1" applyAlignment="1" applyProtection="1">
      <alignment horizontal="center" vertical="center" wrapText="1"/>
    </xf>
    <xf numFmtId="0" fontId="61" fillId="0" borderId="195" xfId="56" applyFont="1" applyBorder="1" applyAlignment="1" applyProtection="1">
      <alignment horizontal="center" vertical="center" wrapText="1"/>
    </xf>
    <xf numFmtId="0" fontId="66" fillId="0" borderId="177" xfId="56" applyFont="1" applyFill="1" applyBorder="1" applyAlignment="1" applyProtection="1">
      <alignment horizontal="center" vertical="center" wrapText="1"/>
    </xf>
    <xf numFmtId="0" fontId="66" fillId="0" borderId="178" xfId="56" applyFont="1" applyFill="1" applyBorder="1" applyAlignment="1" applyProtection="1">
      <alignment horizontal="center" vertical="center" wrapText="1"/>
    </xf>
    <xf numFmtId="0" fontId="66" fillId="0" borderId="179" xfId="56" applyFont="1" applyFill="1" applyBorder="1" applyAlignment="1" applyProtection="1">
      <alignment horizontal="center" vertical="center" wrapText="1"/>
    </xf>
    <xf numFmtId="0" fontId="61" fillId="0" borderId="10" xfId="56" applyFont="1" applyFill="1" applyBorder="1" applyAlignment="1" applyProtection="1">
      <alignment horizontal="left" vertical="center" wrapText="1"/>
    </xf>
    <xf numFmtId="0" fontId="61" fillId="0" borderId="55" xfId="56" applyFont="1" applyFill="1" applyBorder="1" applyAlignment="1" applyProtection="1">
      <alignment horizontal="left" vertical="center" wrapText="1"/>
    </xf>
    <xf numFmtId="181" fontId="61" fillId="24" borderId="190" xfId="56" applyNumberFormat="1" applyFont="1" applyFill="1" applyBorder="1" applyAlignment="1" applyProtection="1">
      <alignment horizontal="center" vertical="center" wrapText="1"/>
    </xf>
    <xf numFmtId="181" fontId="61" fillId="24" borderId="191" xfId="56" applyNumberFormat="1" applyFont="1" applyFill="1" applyBorder="1" applyAlignment="1" applyProtection="1">
      <alignment horizontal="center" vertical="center" wrapText="1"/>
    </xf>
    <xf numFmtId="181" fontId="61" fillId="24" borderId="192" xfId="56" applyNumberFormat="1" applyFont="1" applyFill="1" applyBorder="1" applyAlignment="1" applyProtection="1">
      <alignment horizontal="center" vertical="center" wrapText="1"/>
    </xf>
    <xf numFmtId="181" fontId="61" fillId="24" borderId="187" xfId="56" applyNumberFormat="1" applyFont="1" applyFill="1" applyBorder="1" applyAlignment="1" applyProtection="1">
      <alignment horizontal="center" vertical="center" wrapText="1"/>
    </xf>
    <xf numFmtId="181" fontId="61" fillId="24" borderId="188" xfId="56" applyNumberFormat="1" applyFont="1" applyFill="1" applyBorder="1" applyAlignment="1" applyProtection="1">
      <alignment horizontal="center" vertical="center" wrapText="1"/>
    </xf>
    <xf numFmtId="181" fontId="61" fillId="24" borderId="189" xfId="56" applyNumberFormat="1" applyFont="1" applyFill="1" applyBorder="1" applyAlignment="1" applyProtection="1">
      <alignment horizontal="center" vertical="center" wrapText="1"/>
    </xf>
    <xf numFmtId="181" fontId="61" fillId="24" borderId="193" xfId="56" applyNumberFormat="1" applyFont="1" applyFill="1" applyBorder="1" applyAlignment="1" applyProtection="1">
      <alignment horizontal="center" vertical="center" wrapText="1"/>
    </xf>
    <xf numFmtId="181" fontId="61" fillId="24" borderId="194" xfId="56" applyNumberFormat="1" applyFont="1" applyFill="1" applyBorder="1" applyAlignment="1" applyProtection="1">
      <alignment horizontal="center" vertical="center" wrapText="1"/>
    </xf>
    <xf numFmtId="181" fontId="61" fillId="24" borderId="195" xfId="56" applyNumberFormat="1" applyFont="1" applyFill="1" applyBorder="1" applyAlignment="1" applyProtection="1">
      <alignment horizontal="center" vertical="center" wrapText="1"/>
    </xf>
    <xf numFmtId="0" fontId="61" fillId="0" borderId="68" xfId="56" applyFont="1" applyFill="1" applyBorder="1" applyAlignment="1" applyProtection="1">
      <alignment horizontal="left" vertical="center" wrapText="1"/>
    </xf>
    <xf numFmtId="0" fontId="61" fillId="0" borderId="70" xfId="56" applyFont="1" applyFill="1" applyBorder="1" applyAlignment="1" applyProtection="1">
      <alignment horizontal="left" vertical="center" wrapText="1"/>
    </xf>
    <xf numFmtId="0" fontId="61" fillId="0" borderId="12" xfId="56" applyFont="1" applyBorder="1" applyAlignment="1" applyProtection="1">
      <alignment horizontal="center" vertical="center"/>
    </xf>
    <xf numFmtId="0" fontId="61" fillId="0" borderId="66" xfId="56" applyFont="1" applyBorder="1" applyAlignment="1" applyProtection="1">
      <alignment horizontal="center" vertical="center"/>
    </xf>
    <xf numFmtId="0" fontId="61" fillId="0" borderId="10" xfId="56" applyFont="1" applyBorder="1" applyAlignment="1" applyProtection="1">
      <alignment horizontal="center" vertical="center"/>
    </xf>
    <xf numFmtId="0" fontId="61" fillId="0" borderId="55" xfId="56" applyFont="1" applyBorder="1" applyAlignment="1" applyProtection="1">
      <alignment horizontal="center" vertical="center"/>
    </xf>
    <xf numFmtId="0" fontId="3" fillId="0" borderId="0" xfId="48" applyBorder="1" applyAlignment="1">
      <alignment vertical="center"/>
    </xf>
    <xf numFmtId="0" fontId="3" fillId="0" borderId="53" xfId="48" applyBorder="1" applyAlignment="1">
      <alignment horizontal="center" vertical="center"/>
    </xf>
    <xf numFmtId="0" fontId="3" fillId="0" borderId="0" xfId="48" applyBorder="1" applyAlignment="1">
      <alignment horizontal="center" vertical="center"/>
    </xf>
    <xf numFmtId="0" fontId="3" fillId="0" borderId="120" xfId="48" applyBorder="1" applyAlignment="1">
      <alignment vertical="center"/>
    </xf>
    <xf numFmtId="0" fontId="3" fillId="0" borderId="17" xfId="48" applyBorder="1" applyAlignment="1">
      <alignment vertical="center"/>
    </xf>
    <xf numFmtId="0" fontId="3" fillId="0" borderId="13" xfId="48" applyBorder="1" applyAlignment="1">
      <alignment horizontal="center" vertical="center"/>
    </xf>
    <xf numFmtId="0" fontId="3" fillId="0" borderId="15" xfId="48" applyBorder="1" applyAlignment="1">
      <alignment horizontal="center" vertical="center"/>
    </xf>
    <xf numFmtId="0" fontId="3" fillId="0" borderId="20" xfId="48" applyBorder="1" applyAlignment="1">
      <alignment horizontal="center" vertical="center"/>
    </xf>
    <xf numFmtId="0" fontId="3" fillId="0" borderId="18" xfId="48" applyBorder="1" applyAlignment="1">
      <alignment horizontal="center" vertical="center"/>
    </xf>
    <xf numFmtId="0" fontId="3" fillId="0" borderId="14" xfId="48" applyBorder="1" applyAlignment="1">
      <alignment horizontal="center" vertical="center"/>
    </xf>
    <xf numFmtId="0" fontId="3" fillId="0" borderId="16" xfId="48" applyBorder="1" applyAlignment="1">
      <alignment horizontal="center" vertical="center"/>
    </xf>
    <xf numFmtId="0" fontId="3" fillId="0" borderId="17" xfId="48" applyBorder="1" applyAlignment="1">
      <alignment horizontal="center" vertical="center"/>
    </xf>
    <xf numFmtId="0" fontId="3" fillId="0" borderId="12" xfId="48" applyBorder="1" applyAlignment="1">
      <alignment horizontal="center" vertical="center"/>
    </xf>
    <xf numFmtId="0" fontId="3" fillId="24" borderId="0" xfId="53" applyFont="1" applyFill="1" applyBorder="1" applyAlignment="1">
      <alignment horizontal="left" vertical="center"/>
    </xf>
    <xf numFmtId="0" fontId="44" fillId="24" borderId="0" xfId="53" applyFont="1" applyFill="1" applyBorder="1" applyAlignment="1">
      <alignment horizontal="left" vertical="center"/>
    </xf>
    <xf numFmtId="0" fontId="43" fillId="24" borderId="0" xfId="53" applyFont="1" applyFill="1" applyBorder="1" applyAlignment="1">
      <alignment horizontal="center" vertical="center"/>
    </xf>
    <xf numFmtId="0" fontId="41" fillId="26" borderId="122" xfId="53" applyFont="1" applyFill="1" applyBorder="1" applyAlignment="1">
      <alignment horizontal="center" vertical="center" shrinkToFit="1"/>
    </xf>
    <xf numFmtId="0" fontId="41" fillId="26" borderId="123" xfId="53" applyFont="1" applyFill="1" applyBorder="1" applyAlignment="1">
      <alignment horizontal="center" vertical="center" shrinkToFit="1"/>
    </xf>
    <xf numFmtId="0" fontId="41" fillId="26" borderId="123" xfId="53" applyFont="1" applyFill="1" applyBorder="1" applyAlignment="1">
      <alignment horizontal="center" vertical="center"/>
    </xf>
    <xf numFmtId="0" fontId="41" fillId="26" borderId="124" xfId="53" applyFont="1" applyFill="1" applyBorder="1" applyAlignment="1">
      <alignment horizontal="center" vertical="center"/>
    </xf>
    <xf numFmtId="0" fontId="43" fillId="24" borderId="54" xfId="53" applyFont="1" applyFill="1" applyBorder="1" applyAlignment="1">
      <alignment horizontal="center" vertical="center" shrinkToFit="1"/>
    </xf>
    <xf numFmtId="0" fontId="43" fillId="24" borderId="11" xfId="53" applyFont="1" applyFill="1" applyBorder="1" applyAlignment="1">
      <alignment horizontal="center" vertical="center" shrinkToFit="1"/>
    </xf>
    <xf numFmtId="0" fontId="43" fillId="24" borderId="19" xfId="53" applyFont="1" applyFill="1" applyBorder="1" applyAlignment="1">
      <alignment horizontal="left" vertical="top" wrapText="1"/>
    </xf>
    <xf numFmtId="0" fontId="43" fillId="24" borderId="10" xfId="53" applyFont="1" applyFill="1" applyBorder="1" applyAlignment="1">
      <alignment horizontal="left" vertical="top" wrapText="1"/>
    </xf>
    <xf numFmtId="0" fontId="43" fillId="24" borderId="11" xfId="53" applyFont="1" applyFill="1" applyBorder="1" applyAlignment="1">
      <alignment horizontal="left" vertical="top" wrapText="1"/>
    </xf>
    <xf numFmtId="0" fontId="43" fillId="24" borderId="55" xfId="53" applyFont="1" applyFill="1" applyBorder="1" applyAlignment="1">
      <alignment horizontal="left" vertical="top" wrapText="1"/>
    </xf>
    <xf numFmtId="0" fontId="45" fillId="24" borderId="0" xfId="53" applyFont="1" applyFill="1" applyBorder="1" applyAlignment="1">
      <alignment horizontal="left" vertical="top"/>
    </xf>
    <xf numFmtId="0" fontId="46" fillId="24" borderId="0" xfId="53" applyFont="1" applyFill="1" applyBorder="1" applyAlignment="1">
      <alignment horizontal="left" vertical="top" wrapText="1"/>
    </xf>
    <xf numFmtId="0" fontId="43" fillId="24" borderId="67" xfId="53" applyFont="1" applyFill="1" applyBorder="1" applyAlignment="1">
      <alignment horizontal="center" vertical="center" shrinkToFit="1"/>
    </xf>
    <xf numFmtId="0" fontId="43" fillId="24" borderId="69" xfId="53" applyFont="1" applyFill="1" applyBorder="1" applyAlignment="1">
      <alignment horizontal="center" vertical="center" shrinkToFit="1"/>
    </xf>
    <xf numFmtId="0" fontId="43" fillId="24" borderId="56" xfId="53" applyFont="1" applyFill="1" applyBorder="1" applyAlignment="1">
      <alignment horizontal="left" vertical="top" wrapText="1"/>
    </xf>
    <xf numFmtId="0" fontId="43" fillId="24" borderId="68" xfId="53" applyFont="1" applyFill="1" applyBorder="1" applyAlignment="1">
      <alignment horizontal="left" vertical="top" wrapText="1"/>
    </xf>
    <xf numFmtId="0" fontId="43" fillId="24" borderId="69" xfId="53" applyFont="1" applyFill="1" applyBorder="1" applyAlignment="1">
      <alignment horizontal="left" vertical="top" wrapText="1"/>
    </xf>
    <xf numFmtId="0" fontId="43" fillId="24" borderId="70" xfId="53" applyFont="1" applyFill="1" applyBorder="1" applyAlignment="1">
      <alignment horizontal="left" vertical="top" wrapText="1"/>
    </xf>
    <xf numFmtId="0" fontId="3" fillId="24" borderId="117" xfId="53" applyFont="1" applyFill="1" applyBorder="1" applyAlignment="1">
      <alignment horizontal="left" vertical="center" wrapText="1"/>
    </xf>
    <xf numFmtId="0" fontId="3" fillId="24" borderId="42" xfId="53" applyFont="1" applyFill="1" applyBorder="1" applyAlignment="1">
      <alignment horizontal="left" vertical="center" wrapText="1"/>
    </xf>
    <xf numFmtId="0" fontId="3" fillId="24" borderId="117" xfId="53" applyFont="1" applyFill="1" applyBorder="1" applyAlignment="1">
      <alignment horizontal="left" vertical="top" wrapText="1"/>
    </xf>
    <xf numFmtId="0" fontId="3" fillId="24" borderId="42" xfId="53" applyFont="1" applyFill="1" applyBorder="1" applyAlignment="1">
      <alignment horizontal="left" vertical="top" wrapText="1"/>
    </xf>
    <xf numFmtId="0" fontId="3" fillId="24" borderId="118" xfId="53" applyFont="1" applyFill="1" applyBorder="1" applyAlignment="1">
      <alignment horizontal="left" vertical="top" wrapText="1"/>
    </xf>
    <xf numFmtId="0" fontId="3" fillId="24" borderId="58" xfId="53" applyFont="1" applyFill="1" applyBorder="1" applyAlignment="1">
      <alignment horizontal="left" vertical="top" wrapText="1"/>
    </xf>
    <xf numFmtId="0" fontId="44" fillId="24" borderId="0" xfId="53" applyFont="1" applyFill="1" applyBorder="1" applyAlignment="1">
      <alignment horizontal="center" vertical="center"/>
    </xf>
    <xf numFmtId="0" fontId="3" fillId="24" borderId="122" xfId="53" applyFont="1" applyFill="1" applyBorder="1" applyAlignment="1">
      <alignment horizontal="center" vertical="center" wrapText="1"/>
    </xf>
    <xf numFmtId="0" fontId="3" fillId="24" borderId="124" xfId="53" applyFont="1" applyFill="1" applyBorder="1" applyAlignment="1">
      <alignment horizontal="center" vertical="center" wrapText="1"/>
    </xf>
    <xf numFmtId="0" fontId="3" fillId="24" borderId="129" xfId="53" applyFont="1" applyFill="1" applyBorder="1" applyAlignment="1">
      <alignment horizontal="left" vertical="center" wrapText="1"/>
    </xf>
    <xf numFmtId="0" fontId="3" fillId="24" borderId="107" xfId="53" applyFont="1" applyFill="1" applyBorder="1" applyAlignment="1">
      <alignment horizontal="left" vertical="center" wrapText="1"/>
    </xf>
    <xf numFmtId="0" fontId="43" fillId="24" borderId="14" xfId="53" applyFont="1" applyFill="1" applyBorder="1" applyAlignment="1">
      <alignment horizontal="left"/>
    </xf>
    <xf numFmtId="0" fontId="43" fillId="24" borderId="14" xfId="53" applyFont="1" applyFill="1" applyBorder="1" applyAlignment="1">
      <alignment horizontal="center" vertical="center"/>
    </xf>
    <xf numFmtId="0" fontId="43" fillId="24" borderId="12" xfId="53" applyFont="1" applyFill="1" applyBorder="1" applyAlignment="1">
      <alignment horizontal="center" vertical="center"/>
    </xf>
    <xf numFmtId="0" fontId="46" fillId="24" borderId="12" xfId="53" applyFont="1" applyFill="1" applyBorder="1" applyAlignment="1">
      <alignment horizontal="center"/>
    </xf>
    <xf numFmtId="0" fontId="46" fillId="24" borderId="0" xfId="53" applyFont="1" applyFill="1" applyBorder="1" applyAlignment="1">
      <alignment horizontal="left" vertical="top"/>
    </xf>
    <xf numFmtId="0" fontId="45" fillId="24" borderId="0" xfId="53" applyFont="1" applyFill="1" applyBorder="1" applyAlignment="1">
      <alignment horizontal="right" vertical="center"/>
    </xf>
    <xf numFmtId="0" fontId="44" fillId="24" borderId="0" xfId="53" applyFont="1" applyFill="1" applyBorder="1" applyAlignment="1">
      <alignment horizontal="right"/>
    </xf>
    <xf numFmtId="0" fontId="43" fillId="24" borderId="0" xfId="53" applyFont="1" applyFill="1" applyBorder="1" applyAlignment="1">
      <alignment horizontal="left" vertical="center"/>
    </xf>
    <xf numFmtId="0" fontId="43" fillId="24" borderId="12" xfId="53" applyFont="1" applyFill="1" applyBorder="1" applyAlignment="1">
      <alignment horizontal="left" vertical="center"/>
    </xf>
    <xf numFmtId="0" fontId="45" fillId="24" borderId="0" xfId="53" applyFont="1" applyFill="1" applyBorder="1" applyAlignment="1">
      <alignment horizontal="center" vertical="top"/>
    </xf>
    <xf numFmtId="0" fontId="46" fillId="24" borderId="19" xfId="53" applyFont="1" applyFill="1" applyBorder="1" applyAlignment="1">
      <alignment horizontal="left" vertical="center"/>
    </xf>
    <xf numFmtId="0" fontId="46" fillId="24" borderId="10" xfId="53" applyFont="1" applyFill="1" applyBorder="1" applyAlignment="1">
      <alignment horizontal="left" vertical="center"/>
    </xf>
    <xf numFmtId="0" fontId="46" fillId="24" borderId="11" xfId="53" applyFont="1" applyFill="1" applyBorder="1" applyAlignment="1">
      <alignment horizontal="left" vertical="center"/>
    </xf>
    <xf numFmtId="0" fontId="55" fillId="0" borderId="0" xfId="55" applyFont="1" applyBorder="1" applyAlignment="1">
      <alignment horizontal="center" vertical="center"/>
    </xf>
    <xf numFmtId="0" fontId="54" fillId="0" borderId="0" xfId="55" applyFont="1" applyBorder="1" applyAlignment="1">
      <alignment horizontal="center" vertical="center"/>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2 2" xfId="54"/>
    <cellStyle name="標準 2 3" xfId="53"/>
    <cellStyle name="標準 3" xfId="45"/>
    <cellStyle name="標準 3 2" xfId="49"/>
    <cellStyle name="標準 3 3" xfId="55"/>
    <cellStyle name="標準 4" xfId="47"/>
    <cellStyle name="標準 4 2" xfId="50"/>
    <cellStyle name="標準 5" xfId="51"/>
    <cellStyle name="標準 6" xfId="52"/>
    <cellStyle name="標準 7" xfId="56"/>
    <cellStyle name="標準_kyotaku_shinnsei" xfId="42"/>
    <cellStyle name="標準_第１号様式・付表" xfId="43"/>
    <cellStyle name="標準_付表　訪問介護　修正版_第一号様式 2" xfId="46"/>
    <cellStyle name="良い" xfId="44" builtinId="26" customBuiltin="1"/>
  </cellStyles>
  <dxfs count="55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37210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516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2" name="正方形/長方形 1"/>
        <xdr:cNvSpPr/>
      </xdr:nvSpPr>
      <xdr:spPr>
        <a:xfrm>
          <a:off x="0" y="488496"/>
          <a:ext cx="1251404" cy="340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U61"/>
  <sheetViews>
    <sheetView showGridLines="0" tabSelected="1" view="pageBreakPreview" zoomScaleNormal="100" zoomScaleSheetLayoutView="100" workbookViewId="0">
      <selection activeCell="Z7" sqref="Z7:AB7"/>
    </sheetView>
  </sheetViews>
  <sheetFormatPr defaultColWidth="2.625" defaultRowHeight="20.100000000000001" customHeight="1" x14ac:dyDescent="0.15"/>
  <cols>
    <col min="1" max="18" width="2.875" style="6" customWidth="1"/>
    <col min="19" max="35" width="2.625" style="6" customWidth="1"/>
    <col min="36" max="37" width="2.875" style="6" customWidth="1"/>
    <col min="38" max="16384" width="2.625" style="6"/>
  </cols>
  <sheetData>
    <row r="1" spans="1:73" ht="14.25" customHeight="1" x14ac:dyDescent="0.15">
      <c r="A1" s="2" t="s">
        <v>41</v>
      </c>
      <c r="B1" s="3"/>
      <c r="C1" s="3"/>
      <c r="D1" s="3"/>
      <c r="E1" s="3"/>
      <c r="F1" s="3"/>
      <c r="G1" s="3"/>
      <c r="H1" s="3"/>
      <c r="I1" s="3"/>
      <c r="J1" s="3"/>
      <c r="K1" s="3"/>
      <c r="L1" s="3"/>
      <c r="M1" s="3"/>
      <c r="N1" s="3"/>
      <c r="O1" s="4"/>
      <c r="P1" s="3"/>
      <c r="Q1" s="3"/>
      <c r="R1" s="3"/>
      <c r="S1" s="3"/>
      <c r="T1" s="3"/>
      <c r="U1" s="3"/>
      <c r="V1" s="3"/>
      <c r="W1" s="3"/>
      <c r="X1" s="5"/>
      <c r="Y1" s="5"/>
      <c r="Z1" s="5"/>
      <c r="AA1" s="5"/>
      <c r="AB1" s="5"/>
      <c r="AC1" s="5"/>
      <c r="AD1" s="5"/>
      <c r="AE1" s="5"/>
      <c r="AF1" s="5"/>
      <c r="AG1" s="3"/>
      <c r="AH1" s="3"/>
      <c r="AI1" s="3"/>
      <c r="AN1" s="7"/>
      <c r="AO1" s="7"/>
      <c r="AP1" s="7"/>
      <c r="AQ1" s="7"/>
      <c r="AR1" s="7"/>
      <c r="AS1" s="7"/>
      <c r="AT1" s="7"/>
      <c r="AU1" s="7"/>
      <c r="AV1" s="7"/>
      <c r="AW1" s="7"/>
      <c r="AX1" s="7"/>
      <c r="AY1" s="7"/>
      <c r="AZ1" s="7"/>
      <c r="BA1" s="7"/>
      <c r="BB1" s="7"/>
      <c r="BC1" s="7"/>
      <c r="BD1" s="7"/>
      <c r="BE1" s="7"/>
      <c r="BF1" s="7"/>
      <c r="BG1" s="7"/>
      <c r="BH1" s="7"/>
      <c r="BI1" s="7"/>
      <c r="BJ1" s="5"/>
      <c r="BK1" s="5"/>
      <c r="BL1" s="5"/>
      <c r="BM1" s="5"/>
      <c r="BN1" s="5"/>
      <c r="BO1" s="5"/>
      <c r="BP1" s="5"/>
      <c r="BQ1" s="5"/>
      <c r="BR1" s="5"/>
      <c r="BS1" s="7"/>
      <c r="BT1" s="7"/>
      <c r="BU1" s="7"/>
    </row>
    <row r="2" spans="1:73" ht="14.25" customHeight="1" x14ac:dyDescent="0.15">
      <c r="A2" s="3"/>
      <c r="B2" s="3"/>
      <c r="C2" s="3"/>
      <c r="D2" s="3"/>
      <c r="E2" s="3"/>
      <c r="F2" s="3"/>
      <c r="G2" s="3"/>
      <c r="H2" s="3"/>
      <c r="I2" s="3"/>
      <c r="J2" s="3"/>
      <c r="K2" s="3"/>
      <c r="L2" s="3"/>
      <c r="M2" s="3"/>
      <c r="N2" s="3"/>
      <c r="O2" s="3"/>
      <c r="P2" s="3"/>
      <c r="Q2" s="3"/>
      <c r="R2" s="3"/>
      <c r="S2" s="3"/>
      <c r="T2" s="3"/>
      <c r="U2" s="3"/>
      <c r="V2" s="3"/>
      <c r="W2" s="3"/>
      <c r="X2" s="5"/>
      <c r="Y2" s="5"/>
      <c r="Z2" s="5"/>
      <c r="AA2" s="5"/>
      <c r="AB2" s="5"/>
      <c r="AC2" s="5"/>
      <c r="AD2" s="5"/>
      <c r="AE2" s="5"/>
      <c r="AF2" s="5"/>
      <c r="AG2" s="3"/>
      <c r="AH2" s="3"/>
      <c r="AI2" s="3"/>
      <c r="AN2" s="7"/>
      <c r="AO2" s="7"/>
      <c r="AP2" s="7"/>
      <c r="AQ2" s="7"/>
      <c r="AR2" s="7"/>
      <c r="AS2" s="7"/>
      <c r="AT2" s="7"/>
      <c r="AU2" s="7"/>
      <c r="AV2" s="7"/>
      <c r="AW2" s="7"/>
      <c r="AX2" s="7"/>
      <c r="AY2" s="7"/>
      <c r="AZ2" s="7"/>
      <c r="BA2" s="7"/>
      <c r="BB2" s="7"/>
      <c r="BC2" s="7"/>
      <c r="BD2" s="7"/>
      <c r="BE2" s="7"/>
      <c r="BF2" s="7"/>
      <c r="BG2" s="7"/>
      <c r="BH2" s="7"/>
      <c r="BI2" s="7"/>
      <c r="BJ2" s="5"/>
      <c r="BK2" s="5"/>
      <c r="BL2" s="5"/>
      <c r="BM2" s="5"/>
      <c r="BN2" s="5"/>
      <c r="BO2" s="5"/>
      <c r="BP2" s="5"/>
      <c r="BQ2" s="5"/>
      <c r="BR2" s="5"/>
      <c r="BS2" s="7"/>
      <c r="BT2" s="7"/>
      <c r="BU2" s="7"/>
    </row>
    <row r="3" spans="1:73" ht="14.25" customHeight="1" x14ac:dyDescent="0.15">
      <c r="A3" s="3"/>
      <c r="B3" s="3"/>
      <c r="C3" s="3"/>
      <c r="D3" s="3"/>
      <c r="E3" s="3"/>
      <c r="F3" s="3"/>
      <c r="G3" s="3"/>
      <c r="H3" s="3"/>
      <c r="I3" s="3"/>
      <c r="J3" s="3"/>
      <c r="K3" s="3"/>
      <c r="L3" s="3"/>
      <c r="M3" s="3"/>
      <c r="N3" s="3"/>
      <c r="O3" s="3"/>
      <c r="P3" s="3"/>
      <c r="Q3" s="3"/>
      <c r="R3" s="3"/>
      <c r="S3" s="3"/>
      <c r="T3" s="3"/>
      <c r="U3" s="3"/>
      <c r="V3" s="3"/>
      <c r="W3" s="8"/>
      <c r="X3" s="8"/>
      <c r="Y3" s="8"/>
      <c r="Z3" s="8"/>
      <c r="AA3" s="8"/>
      <c r="AB3" s="8"/>
      <c r="AC3" s="8"/>
      <c r="AD3" s="8"/>
      <c r="AE3" s="8"/>
      <c r="AF3" s="8"/>
      <c r="AG3" s="8"/>
      <c r="AH3" s="8"/>
      <c r="AI3" s="8"/>
      <c r="AJ3" s="8"/>
      <c r="AK3" s="8"/>
      <c r="AN3" s="7"/>
      <c r="AO3" s="7"/>
      <c r="AP3" s="7"/>
      <c r="AQ3" s="7"/>
      <c r="AR3" s="7"/>
      <c r="AS3" s="7"/>
      <c r="AT3" s="7"/>
      <c r="AU3" s="7"/>
      <c r="AV3" s="7"/>
      <c r="AW3" s="7"/>
      <c r="AX3" s="7"/>
      <c r="AY3" s="7"/>
      <c r="AZ3" s="7"/>
      <c r="BA3" s="7"/>
      <c r="BB3" s="7"/>
      <c r="BC3" s="7"/>
      <c r="BD3" s="7"/>
      <c r="BE3" s="7"/>
      <c r="BF3" s="7"/>
      <c r="BG3" s="7"/>
      <c r="BH3" s="7"/>
      <c r="BI3" s="9"/>
      <c r="BJ3" s="9"/>
      <c r="BK3" s="9"/>
      <c r="BM3" s="8"/>
      <c r="BN3" s="8"/>
      <c r="BO3" s="8"/>
      <c r="BP3" s="8"/>
      <c r="BQ3" s="8"/>
      <c r="BR3" s="8"/>
      <c r="BS3" s="8"/>
      <c r="BT3" s="8"/>
      <c r="BU3" s="8"/>
    </row>
    <row r="4" spans="1:73" ht="14.25" customHeight="1" x14ac:dyDescent="0.15">
      <c r="A4" s="3"/>
      <c r="B4" s="3"/>
      <c r="C4" s="3"/>
      <c r="D4" s="3"/>
      <c r="E4" s="3"/>
      <c r="F4" s="3"/>
      <c r="H4" s="3"/>
      <c r="I4" s="3"/>
      <c r="M4" s="3"/>
      <c r="N4" s="3"/>
      <c r="O4" s="3" t="s">
        <v>6</v>
      </c>
      <c r="P4" s="3"/>
      <c r="Q4" s="3"/>
      <c r="R4" s="3"/>
      <c r="S4" s="3"/>
      <c r="T4" s="3"/>
      <c r="U4" s="3"/>
      <c r="V4" s="3"/>
      <c r="W4" s="8"/>
      <c r="X4" s="8"/>
      <c r="Y4" s="8"/>
      <c r="Z4" s="8"/>
      <c r="AA4" s="8"/>
      <c r="AB4" s="8"/>
      <c r="AC4" s="8"/>
      <c r="AD4" s="8"/>
      <c r="AE4" s="8"/>
      <c r="AF4" s="8"/>
      <c r="AG4" s="8"/>
      <c r="AH4" s="8"/>
      <c r="AI4" s="8"/>
      <c r="AJ4" s="8"/>
      <c r="AK4" s="8"/>
      <c r="AN4" s="7"/>
      <c r="AO4" s="7"/>
      <c r="AP4" s="7"/>
      <c r="AQ4" s="7"/>
      <c r="AR4" s="7"/>
      <c r="AS4" s="7"/>
      <c r="AT4" s="7"/>
      <c r="AU4" s="7"/>
      <c r="AV4" s="7"/>
      <c r="AW4" s="7"/>
      <c r="AX4" s="7"/>
      <c r="AY4" s="7"/>
      <c r="AZ4" s="7"/>
      <c r="BA4" s="7"/>
      <c r="BB4" s="7"/>
      <c r="BC4" s="7"/>
      <c r="BD4" s="7"/>
      <c r="BE4" s="7"/>
      <c r="BF4" s="7"/>
      <c r="BG4" s="7"/>
      <c r="BH4" s="7"/>
      <c r="BI4" s="9"/>
      <c r="BJ4" s="9"/>
      <c r="BK4" s="9"/>
      <c r="BM4" s="8"/>
      <c r="BN4" s="8"/>
      <c r="BO4" s="8"/>
      <c r="BP4" s="8"/>
      <c r="BQ4" s="8"/>
      <c r="BR4" s="8"/>
      <c r="BS4" s="8"/>
      <c r="BT4" s="8"/>
      <c r="BU4" s="8"/>
    </row>
    <row r="5" spans="1:73" ht="14.25"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N5" s="7"/>
      <c r="AO5" s="7"/>
      <c r="AP5" s="7"/>
      <c r="AQ5" s="7"/>
      <c r="AR5" s="7"/>
      <c r="AS5" s="7"/>
      <c r="AT5" s="7"/>
      <c r="AU5" s="7"/>
      <c r="AV5" s="7"/>
      <c r="AW5" s="7"/>
      <c r="AX5" s="7"/>
      <c r="AY5" s="7"/>
      <c r="AZ5" s="7"/>
      <c r="BA5" s="7"/>
      <c r="BB5" s="7"/>
      <c r="BC5" s="7"/>
      <c r="BD5" s="7"/>
      <c r="BE5" s="7"/>
      <c r="BF5" s="7"/>
      <c r="BG5" s="7"/>
      <c r="BH5" s="7"/>
      <c r="BI5" s="7"/>
      <c r="BJ5" s="7"/>
      <c r="BK5" s="7"/>
      <c r="BL5" s="7"/>
      <c r="BM5" s="7"/>
      <c r="BN5" s="5"/>
      <c r="BO5" s="5"/>
      <c r="BP5" s="5"/>
      <c r="BQ5" s="5"/>
      <c r="BR5" s="5"/>
      <c r="BS5" s="5"/>
      <c r="BT5" s="5"/>
      <c r="BU5" s="5"/>
    </row>
    <row r="6" spans="1:73" ht="14.25" customHeight="1" x14ac:dyDescent="0.15">
      <c r="A6" s="3"/>
      <c r="B6" s="3"/>
      <c r="C6" s="3"/>
      <c r="D6" s="3"/>
      <c r="E6" s="3"/>
      <c r="F6" s="5"/>
      <c r="G6" s="5"/>
      <c r="H6" s="5"/>
      <c r="I6" s="5"/>
      <c r="J6" s="5"/>
      <c r="K6" s="5"/>
      <c r="L6" s="5"/>
      <c r="M6" s="5"/>
      <c r="N6" s="5"/>
      <c r="O6" s="5"/>
      <c r="P6" s="5"/>
      <c r="Q6" s="5"/>
      <c r="R6" s="5"/>
      <c r="S6" s="5"/>
      <c r="T6" s="3"/>
      <c r="U6" s="3"/>
      <c r="V6" s="3"/>
      <c r="W6" s="3"/>
      <c r="X6" s="3"/>
      <c r="Y6" s="3"/>
      <c r="Z6" s="3"/>
      <c r="AA6" s="3"/>
      <c r="AB6" s="3"/>
      <c r="AC6" s="3"/>
      <c r="AD6" s="3"/>
      <c r="AE6" s="3"/>
      <c r="AF6" s="3"/>
      <c r="AG6" s="3"/>
      <c r="AH6" s="3"/>
      <c r="AI6" s="3"/>
      <c r="AN6" s="7"/>
      <c r="AO6" s="7"/>
      <c r="AP6" s="7"/>
      <c r="AQ6" s="7"/>
      <c r="AR6" s="7"/>
      <c r="AS6" s="7"/>
      <c r="AT6" s="7"/>
      <c r="AU6" s="7"/>
      <c r="AV6" s="7"/>
      <c r="AW6" s="7"/>
      <c r="AX6" s="7"/>
      <c r="AY6" s="7"/>
      <c r="AZ6" s="7"/>
      <c r="BA6" s="7"/>
      <c r="BB6" s="7"/>
      <c r="BC6" s="7"/>
      <c r="BD6" s="7"/>
      <c r="BE6" s="7"/>
      <c r="BF6" s="7"/>
      <c r="BG6" s="7"/>
      <c r="BH6" s="7"/>
      <c r="BI6" s="7"/>
      <c r="BJ6" s="7"/>
      <c r="BK6" s="7"/>
      <c r="BL6" s="7"/>
      <c r="BM6" s="7"/>
      <c r="BN6" s="5"/>
      <c r="BO6" s="5"/>
      <c r="BP6" s="5"/>
      <c r="BQ6" s="5"/>
      <c r="BR6" s="5"/>
      <c r="BS6" s="5"/>
      <c r="BT6" s="5"/>
      <c r="BU6" s="5"/>
    </row>
    <row r="7" spans="1:73" ht="14.25" customHeight="1" x14ac:dyDescent="0.15">
      <c r="A7" s="3"/>
      <c r="B7" s="5"/>
      <c r="C7" s="5"/>
      <c r="D7" s="3"/>
      <c r="E7" s="5"/>
      <c r="F7" s="5"/>
      <c r="G7" s="5"/>
      <c r="H7" s="5"/>
      <c r="I7" s="5"/>
      <c r="J7" s="5"/>
      <c r="K7" s="5"/>
      <c r="L7" s="5"/>
      <c r="M7" s="3"/>
      <c r="N7" s="3"/>
      <c r="O7" s="3"/>
      <c r="P7" s="3"/>
      <c r="Q7" s="3"/>
      <c r="R7" s="3"/>
      <c r="S7" s="3"/>
      <c r="T7" s="3"/>
      <c r="U7" s="3"/>
      <c r="V7" s="3"/>
      <c r="W7" s="3"/>
      <c r="X7" s="3"/>
      <c r="Y7" s="3"/>
      <c r="Z7" s="456"/>
      <c r="AA7" s="456"/>
      <c r="AB7" s="456"/>
      <c r="AC7" s="10" t="s">
        <v>0</v>
      </c>
      <c r="AD7" s="456"/>
      <c r="AE7" s="456"/>
      <c r="AF7" s="10" t="s">
        <v>1</v>
      </c>
      <c r="AG7" s="456"/>
      <c r="AH7" s="456"/>
      <c r="AI7" s="10" t="s">
        <v>2</v>
      </c>
      <c r="AN7" s="7"/>
      <c r="AO7" s="7"/>
      <c r="AP7" s="7"/>
      <c r="AQ7" s="7"/>
      <c r="AR7" s="7"/>
      <c r="AS7" s="7"/>
      <c r="AT7" s="7"/>
      <c r="AU7" s="7"/>
      <c r="AV7" s="7"/>
      <c r="AW7" s="7"/>
      <c r="AX7" s="7"/>
      <c r="AY7" s="7"/>
      <c r="AZ7" s="7"/>
      <c r="BA7" s="7"/>
      <c r="BB7" s="7"/>
      <c r="BC7" s="7"/>
      <c r="BD7" s="7"/>
      <c r="BE7" s="7"/>
      <c r="BF7" s="7"/>
      <c r="BG7" s="7"/>
      <c r="BH7" s="7"/>
      <c r="BI7" s="7"/>
      <c r="BJ7" s="7"/>
      <c r="BK7" s="7"/>
      <c r="BL7" s="7"/>
      <c r="BM7" s="7"/>
      <c r="BN7" s="5"/>
      <c r="BO7" s="5"/>
      <c r="BP7" s="5"/>
      <c r="BQ7" s="5"/>
      <c r="BR7" s="5"/>
      <c r="BS7" s="5"/>
      <c r="BT7" s="5"/>
      <c r="BU7" s="5"/>
    </row>
    <row r="8" spans="1:73" ht="14.25" customHeight="1" x14ac:dyDescent="0.15">
      <c r="A8" s="3"/>
      <c r="B8" s="5"/>
      <c r="C8" s="5"/>
      <c r="D8" s="5"/>
      <c r="E8" s="5"/>
      <c r="F8" s="5"/>
      <c r="G8" s="5"/>
      <c r="H8" s="5"/>
      <c r="I8" s="5"/>
      <c r="J8" s="5"/>
      <c r="K8" s="5"/>
      <c r="L8" s="5"/>
      <c r="M8" s="3"/>
      <c r="N8" s="3"/>
      <c r="O8" s="3"/>
      <c r="P8" s="3"/>
      <c r="Q8" s="3"/>
      <c r="R8" s="3"/>
      <c r="S8" s="3"/>
      <c r="T8" s="3"/>
      <c r="U8" s="3"/>
      <c r="V8" s="3"/>
      <c r="W8" s="3"/>
      <c r="X8" s="3"/>
      <c r="Y8" s="3"/>
      <c r="Z8" s="3"/>
      <c r="AA8" s="3"/>
      <c r="AB8" s="3"/>
      <c r="AC8" s="3"/>
      <c r="AD8" s="3"/>
      <c r="AE8" s="3"/>
      <c r="AF8" s="3"/>
      <c r="AG8" s="3"/>
      <c r="AH8" s="3"/>
      <c r="AI8" s="3"/>
      <c r="AN8" s="7"/>
      <c r="AO8" s="7"/>
      <c r="AP8" s="7"/>
      <c r="AQ8" s="7"/>
      <c r="AR8" s="7"/>
      <c r="AS8" s="7"/>
      <c r="AT8" s="7"/>
      <c r="AU8" s="7"/>
      <c r="AV8" s="7"/>
      <c r="AW8" s="7"/>
      <c r="AX8" s="7"/>
      <c r="AY8" s="7"/>
      <c r="AZ8" s="7"/>
      <c r="BA8" s="7"/>
      <c r="BB8" s="7"/>
      <c r="BC8" s="7"/>
      <c r="BD8" s="7"/>
      <c r="BE8" s="7"/>
      <c r="BF8" s="7"/>
      <c r="BG8" s="7"/>
      <c r="BH8" s="7"/>
      <c r="BI8" s="7"/>
      <c r="BJ8" s="7"/>
      <c r="BK8" s="7"/>
      <c r="BL8" s="7"/>
      <c r="BM8" s="7"/>
      <c r="BN8" s="5"/>
      <c r="BO8" s="5"/>
      <c r="BP8" s="5"/>
      <c r="BQ8" s="5"/>
      <c r="BR8" s="5"/>
      <c r="BS8" s="5"/>
      <c r="BT8" s="5"/>
      <c r="BU8" s="5"/>
    </row>
    <row r="9" spans="1:73" ht="18" customHeight="1" x14ac:dyDescent="0.15">
      <c r="A9" s="457"/>
      <c r="B9" s="457"/>
      <c r="C9" s="457"/>
      <c r="D9" s="457"/>
      <c r="E9" s="3"/>
      <c r="F9" s="11"/>
      <c r="G9" s="5"/>
      <c r="H9" s="5"/>
      <c r="I9" s="12" t="s">
        <v>42</v>
      </c>
      <c r="J9" s="13" t="s">
        <v>3</v>
      </c>
      <c r="K9" s="5"/>
      <c r="L9" s="5"/>
      <c r="M9" s="3"/>
      <c r="N9" s="3"/>
      <c r="O9" s="3"/>
      <c r="P9" s="3"/>
      <c r="Q9" s="3"/>
      <c r="R9" s="443" t="s">
        <v>5</v>
      </c>
      <c r="S9" s="443"/>
      <c r="T9" s="443"/>
      <c r="U9" s="443"/>
      <c r="V9" s="428"/>
      <c r="W9" s="428"/>
      <c r="X9" s="428"/>
      <c r="Y9" s="428"/>
      <c r="Z9" s="428"/>
      <c r="AA9" s="428"/>
      <c r="AB9" s="428"/>
      <c r="AC9" s="428"/>
      <c r="AD9" s="428"/>
      <c r="AE9" s="428"/>
      <c r="AF9" s="428"/>
      <c r="AG9" s="428"/>
      <c r="AH9" s="428"/>
      <c r="AI9" s="428"/>
      <c r="AN9" s="7"/>
      <c r="AO9" s="7"/>
      <c r="AP9" s="7"/>
      <c r="AQ9" s="7"/>
      <c r="AR9" s="7"/>
      <c r="AS9" s="7"/>
      <c r="AT9" s="7"/>
      <c r="AU9" s="7"/>
      <c r="AV9" s="7"/>
      <c r="AW9" s="7"/>
      <c r="AX9" s="7"/>
      <c r="AY9" s="7"/>
      <c r="AZ9" s="7"/>
      <c r="BA9" s="7"/>
      <c r="BB9" s="7"/>
      <c r="BC9" s="7"/>
      <c r="BD9" s="7"/>
      <c r="BE9" s="7"/>
      <c r="BF9" s="7"/>
      <c r="BG9" s="7"/>
      <c r="BH9" s="7"/>
      <c r="BI9" s="7"/>
      <c r="BJ9" s="7"/>
      <c r="BK9" s="7"/>
      <c r="BL9" s="7"/>
      <c r="BM9" s="7"/>
      <c r="BN9" s="5"/>
      <c r="BO9" s="5"/>
      <c r="BP9" s="5"/>
      <c r="BQ9" s="5"/>
      <c r="BR9" s="5"/>
      <c r="BS9" s="5"/>
      <c r="BT9" s="5"/>
      <c r="BU9" s="5"/>
    </row>
    <row r="10" spans="1:73" ht="18" customHeight="1" x14ac:dyDescent="0.15">
      <c r="A10" s="3"/>
      <c r="B10" s="5"/>
      <c r="C10" s="5"/>
      <c r="D10" s="5"/>
      <c r="E10" s="5"/>
      <c r="F10" s="5"/>
      <c r="G10" s="5"/>
      <c r="H10" s="5"/>
      <c r="I10" s="5"/>
      <c r="J10" s="5"/>
      <c r="K10" s="5"/>
      <c r="L10" s="5"/>
      <c r="M10" s="3"/>
      <c r="N10" s="3"/>
      <c r="P10" s="3"/>
      <c r="Q10" s="3"/>
      <c r="R10" s="443"/>
      <c r="S10" s="443"/>
      <c r="T10" s="443"/>
      <c r="U10" s="443"/>
      <c r="V10" s="428"/>
      <c r="W10" s="428"/>
      <c r="X10" s="428"/>
      <c r="Y10" s="428"/>
      <c r="Z10" s="428"/>
      <c r="AA10" s="428"/>
      <c r="AB10" s="428"/>
      <c r="AC10" s="428"/>
      <c r="AD10" s="428"/>
      <c r="AE10" s="428"/>
      <c r="AF10" s="428"/>
      <c r="AG10" s="428"/>
      <c r="AH10" s="428"/>
      <c r="AI10" s="428"/>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5"/>
      <c r="BO10" s="5"/>
      <c r="BP10" s="5"/>
      <c r="BQ10" s="5"/>
      <c r="BR10" s="5"/>
      <c r="BS10" s="5"/>
      <c r="BT10" s="5"/>
      <c r="BU10" s="5"/>
    </row>
    <row r="11" spans="1:73" ht="18" customHeight="1" x14ac:dyDescent="0.15">
      <c r="A11" s="3"/>
      <c r="B11" s="5"/>
      <c r="C11" s="5"/>
      <c r="D11" s="5"/>
      <c r="E11" s="5"/>
      <c r="F11" s="5"/>
      <c r="G11" s="5"/>
      <c r="H11" s="5"/>
      <c r="I11" s="5"/>
      <c r="J11" s="5"/>
      <c r="K11" s="5"/>
      <c r="L11" s="5"/>
      <c r="M11" s="3"/>
      <c r="N11" s="14" t="s">
        <v>38</v>
      </c>
      <c r="O11" s="3"/>
      <c r="P11" s="3"/>
      <c r="Q11" s="3"/>
      <c r="R11" s="443" t="s">
        <v>4</v>
      </c>
      <c r="S11" s="443"/>
      <c r="T11" s="443"/>
      <c r="U11" s="443"/>
      <c r="V11" s="428"/>
      <c r="W11" s="428"/>
      <c r="X11" s="428"/>
      <c r="Y11" s="428"/>
      <c r="Z11" s="428"/>
      <c r="AA11" s="428"/>
      <c r="AB11" s="428"/>
      <c r="AC11" s="428"/>
      <c r="AD11" s="428"/>
      <c r="AE11" s="428"/>
      <c r="AF11" s="428"/>
      <c r="AG11" s="428"/>
      <c r="AH11" s="428"/>
      <c r="AI11" s="428"/>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5"/>
      <c r="BO11" s="5"/>
      <c r="BP11" s="5"/>
      <c r="BQ11" s="5"/>
      <c r="BR11" s="5"/>
      <c r="BS11" s="5"/>
      <c r="BT11" s="5"/>
      <c r="BU11" s="5"/>
    </row>
    <row r="12" spans="1:73" ht="18" customHeight="1" x14ac:dyDescent="0.15">
      <c r="A12" s="3"/>
      <c r="B12" s="5"/>
      <c r="C12" s="5"/>
      <c r="D12" s="5"/>
      <c r="E12" s="5"/>
      <c r="F12" s="5"/>
      <c r="G12" s="5"/>
      <c r="H12" s="5"/>
      <c r="I12" s="5"/>
      <c r="J12" s="5"/>
      <c r="K12" s="5"/>
      <c r="L12" s="5"/>
      <c r="M12" s="3"/>
      <c r="N12" s="3"/>
      <c r="O12" s="3"/>
      <c r="P12" s="3"/>
      <c r="Q12" s="3"/>
      <c r="R12" s="443"/>
      <c r="S12" s="443"/>
      <c r="T12" s="443"/>
      <c r="U12" s="443"/>
      <c r="V12" s="428"/>
      <c r="W12" s="428"/>
      <c r="X12" s="428"/>
      <c r="Y12" s="428"/>
      <c r="Z12" s="428"/>
      <c r="AA12" s="428"/>
      <c r="AB12" s="428"/>
      <c r="AC12" s="428"/>
      <c r="AD12" s="428"/>
      <c r="AE12" s="428"/>
      <c r="AF12" s="428"/>
      <c r="AG12" s="428"/>
      <c r="AH12" s="428"/>
      <c r="AI12" s="428"/>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5"/>
      <c r="BO12" s="5"/>
      <c r="BP12" s="5"/>
      <c r="BQ12" s="5"/>
      <c r="BR12" s="5"/>
      <c r="BS12" s="5"/>
      <c r="BT12" s="5"/>
      <c r="BU12" s="5"/>
    </row>
    <row r="13" spans="1:73" ht="18" customHeight="1" x14ac:dyDescent="0.15">
      <c r="A13" s="3"/>
      <c r="B13" s="5"/>
      <c r="C13" s="5"/>
      <c r="D13" s="5"/>
      <c r="E13" s="5"/>
      <c r="F13" s="5"/>
      <c r="G13" s="5"/>
      <c r="H13" s="5"/>
      <c r="I13" s="5"/>
      <c r="J13" s="5"/>
      <c r="K13" s="5"/>
      <c r="L13" s="5"/>
      <c r="M13" s="3"/>
      <c r="N13" s="3"/>
      <c r="O13" s="3"/>
      <c r="P13" s="3"/>
      <c r="Q13" s="3"/>
      <c r="R13" s="443" t="s">
        <v>36</v>
      </c>
      <c r="S13" s="443"/>
      <c r="T13" s="443"/>
      <c r="U13" s="443"/>
      <c r="V13" s="443"/>
      <c r="W13" s="443"/>
      <c r="X13" s="443"/>
      <c r="Y13" s="428"/>
      <c r="Z13" s="428"/>
      <c r="AA13" s="428"/>
      <c r="AB13" s="428"/>
      <c r="AC13" s="428"/>
      <c r="AD13" s="428"/>
      <c r="AE13" s="428"/>
      <c r="AF13" s="428"/>
      <c r="AG13" s="428"/>
      <c r="AH13" s="428"/>
      <c r="AI13" s="428"/>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5"/>
      <c r="BO13" s="5"/>
      <c r="BP13" s="5"/>
      <c r="BQ13" s="5"/>
      <c r="BR13" s="5"/>
      <c r="BS13" s="5"/>
      <c r="BT13" s="5"/>
      <c r="BU13" s="5"/>
    </row>
    <row r="14" spans="1:73" ht="18" customHeight="1" x14ac:dyDescent="0.15">
      <c r="A14" s="3"/>
      <c r="B14" s="5"/>
      <c r="C14" s="5"/>
      <c r="D14" s="5"/>
      <c r="E14" s="5"/>
      <c r="F14" s="5"/>
      <c r="G14" s="5"/>
      <c r="H14" s="5"/>
      <c r="I14" s="5"/>
      <c r="J14" s="5"/>
      <c r="K14" s="5"/>
      <c r="L14" s="5"/>
      <c r="M14" s="3"/>
      <c r="N14" s="3"/>
      <c r="O14" s="3"/>
      <c r="P14" s="3"/>
      <c r="Q14" s="3"/>
      <c r="R14" s="443"/>
      <c r="S14" s="443"/>
      <c r="T14" s="443"/>
      <c r="U14" s="443"/>
      <c r="V14" s="443"/>
      <c r="W14" s="443"/>
      <c r="X14" s="443"/>
      <c r="Y14" s="428"/>
      <c r="Z14" s="428"/>
      <c r="AA14" s="428"/>
      <c r="AB14" s="428"/>
      <c r="AC14" s="428"/>
      <c r="AD14" s="428"/>
      <c r="AE14" s="428"/>
      <c r="AF14" s="428"/>
      <c r="AG14" s="428"/>
      <c r="AH14" s="428"/>
      <c r="AI14" s="428"/>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5"/>
      <c r="BO14" s="5"/>
      <c r="BP14" s="5"/>
      <c r="BQ14" s="5"/>
      <c r="BR14" s="5"/>
      <c r="BS14" s="5"/>
      <c r="BT14" s="5"/>
      <c r="BU14" s="5"/>
    </row>
    <row r="15" spans="1:73" ht="14.25" customHeight="1" x14ac:dyDescent="0.15">
      <c r="A15" s="3"/>
      <c r="B15" s="5"/>
      <c r="C15" s="5"/>
      <c r="D15" s="5"/>
      <c r="E15" s="5"/>
      <c r="F15" s="5"/>
      <c r="G15" s="5"/>
      <c r="H15" s="5"/>
      <c r="I15" s="5"/>
      <c r="J15" s="5"/>
      <c r="K15" s="5"/>
      <c r="L15" s="5"/>
      <c r="M15" s="3"/>
      <c r="N15" s="3"/>
      <c r="O15" s="3"/>
      <c r="P15" s="3"/>
      <c r="Q15" s="3"/>
      <c r="R15" s="3"/>
      <c r="S15" s="3"/>
      <c r="T15" s="3"/>
      <c r="U15" s="3"/>
      <c r="V15" s="3"/>
      <c r="W15" s="3"/>
      <c r="X15" s="3"/>
      <c r="Y15" s="3"/>
      <c r="Z15" s="3"/>
      <c r="AA15" s="3"/>
      <c r="AB15" s="3"/>
      <c r="AC15" s="3"/>
      <c r="AD15" s="3"/>
      <c r="AE15" s="3"/>
      <c r="AF15" s="3"/>
      <c r="AG15" s="3"/>
      <c r="AH15" s="3"/>
      <c r="AI15" s="3"/>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5"/>
      <c r="BO15" s="5"/>
      <c r="BP15" s="5"/>
      <c r="BQ15" s="5"/>
      <c r="BR15" s="5"/>
      <c r="BS15" s="5"/>
      <c r="BT15" s="5"/>
      <c r="BU15" s="5"/>
    </row>
    <row r="16" spans="1:73" ht="14.25" customHeight="1" x14ac:dyDescent="0.15">
      <c r="B16" s="3"/>
      <c r="C16" s="3"/>
      <c r="D16" s="3" t="s">
        <v>7</v>
      </c>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5"/>
      <c r="BO16" s="5"/>
      <c r="BP16" s="5"/>
      <c r="BQ16" s="5"/>
      <c r="BR16" s="5"/>
      <c r="BS16" s="5"/>
      <c r="BT16" s="5"/>
      <c r="BU16" s="5"/>
    </row>
    <row r="17" spans="1:73" ht="14.25" customHeight="1" x14ac:dyDescent="0.15">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5"/>
      <c r="BO17" s="5"/>
      <c r="BP17" s="5"/>
      <c r="BQ17" s="5"/>
      <c r="BR17" s="5"/>
      <c r="BS17" s="5"/>
      <c r="BT17" s="5"/>
      <c r="BU17" s="5"/>
    </row>
    <row r="18" spans="1:73" s="7" customFormat="1" ht="19.7" customHeight="1" x14ac:dyDescent="0.15">
      <c r="A18" s="5"/>
      <c r="B18" s="5"/>
      <c r="C18" s="5"/>
      <c r="D18" s="5"/>
      <c r="E18" s="5"/>
      <c r="F18" s="5"/>
      <c r="G18" s="5"/>
      <c r="H18" s="8"/>
      <c r="I18" s="8"/>
      <c r="J18" s="8"/>
      <c r="K18" s="8"/>
      <c r="L18" s="8"/>
      <c r="M18" s="8"/>
      <c r="N18" s="8"/>
      <c r="O18" s="8"/>
      <c r="P18" s="8"/>
      <c r="Q18" s="8"/>
      <c r="R18" s="8"/>
      <c r="S18" s="440" t="s">
        <v>34</v>
      </c>
      <c r="T18" s="441"/>
      <c r="U18" s="441"/>
      <c r="V18" s="441"/>
      <c r="W18" s="441"/>
      <c r="X18" s="441"/>
      <c r="Y18" s="442"/>
      <c r="Z18" s="15"/>
      <c r="AA18" s="16"/>
      <c r="AB18" s="17"/>
      <c r="AC18" s="18"/>
      <c r="AD18" s="16"/>
      <c r="AE18" s="16"/>
      <c r="AF18" s="16"/>
      <c r="AG18" s="16"/>
      <c r="AH18" s="16"/>
      <c r="AI18" s="19"/>
      <c r="AJ18" s="9"/>
      <c r="AK18" s="9"/>
      <c r="AN18" s="20"/>
      <c r="AO18" s="20"/>
      <c r="AP18" s="20"/>
      <c r="AQ18" s="20"/>
      <c r="AR18" s="20"/>
      <c r="AS18" s="20"/>
      <c r="AT18" s="20"/>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row>
    <row r="19" spans="1:73" s="7" customFormat="1" ht="14.25" customHeight="1" x14ac:dyDescent="0.15">
      <c r="A19" s="458" t="s">
        <v>28</v>
      </c>
      <c r="B19" s="462"/>
      <c r="C19" s="462"/>
      <c r="D19" s="462"/>
      <c r="E19" s="462"/>
      <c r="F19" s="462"/>
      <c r="G19" s="462"/>
      <c r="H19" s="462"/>
      <c r="I19" s="462"/>
      <c r="J19" s="462"/>
      <c r="K19" s="462"/>
      <c r="L19" s="462"/>
      <c r="M19" s="462"/>
      <c r="N19" s="462"/>
      <c r="O19" s="462"/>
      <c r="P19" s="462"/>
      <c r="Q19" s="462"/>
      <c r="R19" s="459"/>
      <c r="S19" s="429" t="s">
        <v>4</v>
      </c>
      <c r="T19" s="430"/>
      <c r="U19" s="433"/>
      <c r="V19" s="433"/>
      <c r="W19" s="433"/>
      <c r="X19" s="433"/>
      <c r="Y19" s="433"/>
      <c r="Z19" s="433"/>
      <c r="AA19" s="433"/>
      <c r="AB19" s="433"/>
      <c r="AC19" s="433"/>
      <c r="AD19" s="433"/>
      <c r="AE19" s="433"/>
      <c r="AF19" s="433"/>
      <c r="AG19" s="433"/>
      <c r="AH19" s="433"/>
      <c r="AI19" s="434"/>
      <c r="AJ19" s="9"/>
      <c r="AK19" s="9"/>
      <c r="AN19" s="20"/>
      <c r="AO19" s="20"/>
      <c r="AP19" s="20"/>
      <c r="AQ19" s="20"/>
      <c r="AR19" s="20"/>
      <c r="AS19" s="20"/>
      <c r="AT19" s="20"/>
      <c r="AU19" s="9"/>
      <c r="AV19" s="9"/>
      <c r="AW19" s="9"/>
      <c r="AX19" s="9"/>
      <c r="AY19" s="21"/>
      <c r="AZ19" s="21"/>
      <c r="BA19" s="9"/>
      <c r="BB19" s="9"/>
      <c r="BC19" s="9"/>
      <c r="BD19" s="9"/>
      <c r="BE19" s="20"/>
      <c r="BF19" s="21"/>
      <c r="BG19" s="9"/>
      <c r="BI19" s="9"/>
      <c r="BK19" s="9"/>
      <c r="BL19" s="9"/>
      <c r="BM19" s="9"/>
      <c r="BN19" s="9"/>
      <c r="BP19" s="9"/>
      <c r="BQ19" s="9"/>
      <c r="BR19" s="9"/>
      <c r="BS19" s="9"/>
      <c r="BT19" s="9"/>
      <c r="BU19" s="9"/>
    </row>
    <row r="20" spans="1:73" s="7" customFormat="1" ht="14.25" customHeight="1" x14ac:dyDescent="0.15">
      <c r="A20" s="463"/>
      <c r="B20" s="464"/>
      <c r="C20" s="464"/>
      <c r="D20" s="464"/>
      <c r="E20" s="464"/>
      <c r="F20" s="464"/>
      <c r="G20" s="464"/>
      <c r="H20" s="464"/>
      <c r="I20" s="464"/>
      <c r="J20" s="464"/>
      <c r="K20" s="464"/>
      <c r="L20" s="464"/>
      <c r="M20" s="464"/>
      <c r="N20" s="464"/>
      <c r="O20" s="464"/>
      <c r="P20" s="464"/>
      <c r="Q20" s="464"/>
      <c r="R20" s="465"/>
      <c r="S20" s="431"/>
      <c r="T20" s="432"/>
      <c r="U20" s="435"/>
      <c r="V20" s="435"/>
      <c r="W20" s="435"/>
      <c r="X20" s="435"/>
      <c r="Y20" s="435"/>
      <c r="Z20" s="435"/>
      <c r="AA20" s="435"/>
      <c r="AB20" s="435"/>
      <c r="AC20" s="435"/>
      <c r="AD20" s="435"/>
      <c r="AE20" s="435"/>
      <c r="AF20" s="435"/>
      <c r="AG20" s="435"/>
      <c r="AH20" s="435"/>
      <c r="AI20" s="436"/>
      <c r="AJ20" s="9"/>
      <c r="AK20" s="9"/>
      <c r="AN20" s="20"/>
      <c r="AO20" s="20"/>
      <c r="AP20" s="20"/>
      <c r="AQ20" s="20"/>
      <c r="AR20" s="20"/>
      <c r="AS20" s="20"/>
      <c r="AT20" s="20"/>
      <c r="AU20" s="9"/>
      <c r="AV20" s="9"/>
      <c r="AW20" s="9"/>
      <c r="AX20" s="9"/>
      <c r="AY20" s="21"/>
      <c r="AZ20" s="21"/>
      <c r="BA20" s="9"/>
      <c r="BB20" s="9"/>
      <c r="BC20" s="9"/>
      <c r="BD20" s="9"/>
      <c r="BE20" s="21"/>
      <c r="BF20" s="21"/>
      <c r="BG20" s="9"/>
      <c r="BI20" s="9"/>
      <c r="BK20" s="9"/>
      <c r="BL20" s="9"/>
      <c r="BM20" s="9"/>
      <c r="BN20" s="9"/>
      <c r="BO20" s="9"/>
      <c r="BP20" s="9"/>
      <c r="BQ20" s="9"/>
      <c r="BR20" s="9"/>
      <c r="BS20" s="9"/>
      <c r="BT20" s="9"/>
      <c r="BU20" s="9"/>
    </row>
    <row r="21" spans="1:73" s="7" customFormat="1" ht="14.25" customHeight="1" x14ac:dyDescent="0.15">
      <c r="A21" s="463"/>
      <c r="B21" s="464"/>
      <c r="C21" s="464"/>
      <c r="D21" s="464"/>
      <c r="E21" s="464"/>
      <c r="F21" s="464"/>
      <c r="G21" s="464"/>
      <c r="H21" s="464"/>
      <c r="I21" s="464"/>
      <c r="J21" s="464"/>
      <c r="K21" s="464"/>
      <c r="L21" s="464"/>
      <c r="M21" s="464"/>
      <c r="N21" s="464"/>
      <c r="O21" s="464"/>
      <c r="P21" s="464"/>
      <c r="Q21" s="464"/>
      <c r="R21" s="465"/>
      <c r="S21" s="437" t="s">
        <v>5</v>
      </c>
      <c r="T21" s="438"/>
      <c r="U21" s="438"/>
      <c r="V21" s="438"/>
      <c r="W21" s="438"/>
      <c r="X21" s="438"/>
      <c r="Y21" s="438"/>
      <c r="Z21" s="438"/>
      <c r="AA21" s="438"/>
      <c r="AB21" s="438"/>
      <c r="AC21" s="438"/>
      <c r="AD21" s="438"/>
      <c r="AE21" s="438"/>
      <c r="AF21" s="438"/>
      <c r="AG21" s="438"/>
      <c r="AH21" s="438"/>
      <c r="AI21" s="439"/>
      <c r="AJ21" s="9"/>
      <c r="AK21" s="9"/>
      <c r="AN21" s="20"/>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row>
    <row r="22" spans="1:73" s="7" customFormat="1" ht="14.25" customHeight="1" x14ac:dyDescent="0.15">
      <c r="A22" s="463"/>
      <c r="B22" s="464"/>
      <c r="C22" s="464"/>
      <c r="D22" s="464"/>
      <c r="E22" s="464"/>
      <c r="F22" s="464"/>
      <c r="G22" s="464"/>
      <c r="H22" s="464"/>
      <c r="I22" s="464"/>
      <c r="J22" s="464"/>
      <c r="K22" s="464"/>
      <c r="L22" s="464"/>
      <c r="M22" s="464"/>
      <c r="N22" s="464"/>
      <c r="O22" s="464"/>
      <c r="P22" s="464"/>
      <c r="Q22" s="464"/>
      <c r="R22" s="465"/>
      <c r="S22" s="444"/>
      <c r="T22" s="445"/>
      <c r="U22" s="445"/>
      <c r="V22" s="445"/>
      <c r="W22" s="445"/>
      <c r="X22" s="445"/>
      <c r="Y22" s="445"/>
      <c r="Z22" s="445"/>
      <c r="AA22" s="445"/>
      <c r="AB22" s="445"/>
      <c r="AC22" s="445"/>
      <c r="AD22" s="445"/>
      <c r="AE22" s="445"/>
      <c r="AF22" s="445"/>
      <c r="AG22" s="445"/>
      <c r="AH22" s="445"/>
      <c r="AI22" s="446"/>
      <c r="AJ22" s="9"/>
      <c r="AK22" s="9"/>
      <c r="AN22" s="20"/>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row>
    <row r="23" spans="1:73" s="7" customFormat="1" ht="14.25" customHeight="1" x14ac:dyDescent="0.15">
      <c r="A23" s="460"/>
      <c r="B23" s="466"/>
      <c r="C23" s="466"/>
      <c r="D23" s="466"/>
      <c r="E23" s="466"/>
      <c r="F23" s="466"/>
      <c r="G23" s="466"/>
      <c r="H23" s="466"/>
      <c r="I23" s="466"/>
      <c r="J23" s="466"/>
      <c r="K23" s="466"/>
      <c r="L23" s="466"/>
      <c r="M23" s="466"/>
      <c r="N23" s="466"/>
      <c r="O23" s="466"/>
      <c r="P23" s="466"/>
      <c r="Q23" s="466"/>
      <c r="R23" s="461"/>
      <c r="S23" s="447"/>
      <c r="T23" s="448"/>
      <c r="U23" s="448"/>
      <c r="V23" s="448"/>
      <c r="W23" s="448"/>
      <c r="X23" s="448"/>
      <c r="Y23" s="448"/>
      <c r="Z23" s="448"/>
      <c r="AA23" s="448"/>
      <c r="AB23" s="448"/>
      <c r="AC23" s="448"/>
      <c r="AD23" s="448"/>
      <c r="AE23" s="448"/>
      <c r="AF23" s="448"/>
      <c r="AG23" s="448"/>
      <c r="AH23" s="448"/>
      <c r="AI23" s="449"/>
      <c r="AN23" s="20"/>
      <c r="AO23" s="20"/>
    </row>
    <row r="24" spans="1:73" s="7" customFormat="1" ht="22.7" customHeight="1" x14ac:dyDescent="0.15">
      <c r="A24" s="453" t="s">
        <v>26</v>
      </c>
      <c r="B24" s="454"/>
      <c r="C24" s="454"/>
      <c r="D24" s="454"/>
      <c r="E24" s="454"/>
      <c r="F24" s="454"/>
      <c r="G24" s="454"/>
      <c r="H24" s="454"/>
      <c r="I24" s="454"/>
      <c r="J24" s="454"/>
      <c r="K24" s="454"/>
      <c r="L24" s="454"/>
      <c r="M24" s="454"/>
      <c r="N24" s="454"/>
      <c r="O24" s="454"/>
      <c r="P24" s="454"/>
      <c r="Q24" s="454"/>
      <c r="R24" s="455"/>
      <c r="S24" s="450" t="s">
        <v>132</v>
      </c>
      <c r="T24" s="451"/>
      <c r="U24" s="451"/>
      <c r="V24" s="451"/>
      <c r="W24" s="451"/>
      <c r="X24" s="451"/>
      <c r="Y24" s="451"/>
      <c r="Z24" s="451"/>
      <c r="AA24" s="451"/>
      <c r="AB24" s="451"/>
      <c r="AC24" s="451"/>
      <c r="AD24" s="451"/>
      <c r="AE24" s="451"/>
      <c r="AF24" s="451"/>
      <c r="AG24" s="451"/>
      <c r="AH24" s="451"/>
      <c r="AI24" s="452"/>
      <c r="AN24" s="20"/>
      <c r="AO24" s="20"/>
    </row>
    <row r="25" spans="1:73" s="7" customFormat="1" ht="14.25" customHeight="1" x14ac:dyDescent="0.15">
      <c r="A25" s="453" t="s">
        <v>29</v>
      </c>
      <c r="B25" s="454"/>
      <c r="C25" s="454"/>
      <c r="D25" s="454"/>
      <c r="E25" s="454"/>
      <c r="F25" s="454"/>
      <c r="G25" s="454"/>
      <c r="H25" s="454"/>
      <c r="I25" s="454"/>
      <c r="J25" s="454"/>
      <c r="K25" s="454"/>
      <c r="L25" s="454"/>
      <c r="M25" s="454"/>
      <c r="N25" s="454"/>
      <c r="O25" s="454"/>
      <c r="P25" s="454"/>
      <c r="Q25" s="454"/>
      <c r="R25" s="455"/>
      <c r="S25" s="453"/>
      <c r="T25" s="454"/>
      <c r="U25" s="454"/>
      <c r="V25" s="454"/>
      <c r="W25" s="454"/>
      <c r="X25" s="22" t="s">
        <v>23</v>
      </c>
      <c r="Y25" s="454"/>
      <c r="Z25" s="454"/>
      <c r="AA25" s="454"/>
      <c r="AB25" s="22" t="s">
        <v>24</v>
      </c>
      <c r="AC25" s="454"/>
      <c r="AD25" s="454"/>
      <c r="AE25" s="454"/>
      <c r="AF25" s="22" t="s">
        <v>25</v>
      </c>
      <c r="AG25" s="454"/>
      <c r="AH25" s="454"/>
      <c r="AI25" s="455"/>
      <c r="AN25" s="20"/>
      <c r="AO25" s="20"/>
    </row>
    <row r="26" spans="1:73" s="7" customFormat="1" ht="14.25" customHeight="1" x14ac:dyDescent="0.15">
      <c r="A26" s="453" t="s">
        <v>27</v>
      </c>
      <c r="B26" s="454"/>
      <c r="C26" s="454"/>
      <c r="D26" s="454"/>
      <c r="E26" s="454"/>
      <c r="F26" s="454"/>
      <c r="G26" s="454"/>
      <c r="H26" s="454"/>
      <c r="I26" s="454"/>
      <c r="J26" s="454"/>
      <c r="K26" s="454"/>
      <c r="L26" s="454"/>
      <c r="M26" s="454"/>
      <c r="N26" s="454"/>
      <c r="O26" s="454"/>
      <c r="P26" s="454"/>
      <c r="Q26" s="454"/>
      <c r="R26" s="455"/>
      <c r="S26" s="453" t="s">
        <v>8</v>
      </c>
      <c r="T26" s="454"/>
      <c r="U26" s="454"/>
      <c r="V26" s="454"/>
      <c r="W26" s="454"/>
      <c r="X26" s="454"/>
      <c r="Y26" s="454"/>
      <c r="Z26" s="454"/>
      <c r="AA26" s="454"/>
      <c r="AB26" s="454"/>
      <c r="AC26" s="454"/>
      <c r="AD26" s="454"/>
      <c r="AE26" s="454"/>
      <c r="AF26" s="454"/>
      <c r="AG26" s="454"/>
      <c r="AH26" s="454"/>
      <c r="AI26" s="455"/>
      <c r="AN26" s="20"/>
      <c r="AO26" s="20"/>
    </row>
    <row r="27" spans="1:73" s="7" customFormat="1" ht="18.75" customHeight="1" x14ac:dyDescent="0.15">
      <c r="A27" s="458"/>
      <c r="B27" s="459"/>
      <c r="C27" s="23" t="s">
        <v>9</v>
      </c>
      <c r="D27" s="24"/>
      <c r="E27" s="24"/>
      <c r="F27" s="24"/>
      <c r="G27" s="24"/>
      <c r="H27" s="24"/>
      <c r="I27" s="24"/>
      <c r="J27" s="24"/>
      <c r="K27" s="24"/>
      <c r="L27" s="24"/>
      <c r="M27" s="24"/>
      <c r="N27" s="24"/>
      <c r="O27" s="25"/>
      <c r="P27" s="26"/>
      <c r="Q27" s="26"/>
      <c r="R27" s="27"/>
      <c r="S27" s="28" t="s">
        <v>18</v>
      </c>
      <c r="T27" s="29"/>
      <c r="U27" s="29"/>
      <c r="V27" s="29"/>
      <c r="W27" s="29"/>
      <c r="X27" s="29"/>
      <c r="Y27" s="29"/>
      <c r="Z27" s="29"/>
      <c r="AA27" s="29"/>
      <c r="AB27" s="29"/>
      <c r="AC27" s="29"/>
      <c r="AD27" s="29"/>
      <c r="AE27" s="29"/>
      <c r="AF27" s="29"/>
      <c r="AG27" s="29"/>
      <c r="AH27" s="29"/>
      <c r="AI27" s="30"/>
      <c r="AN27" s="20"/>
      <c r="AO27" s="20"/>
    </row>
    <row r="28" spans="1:73" s="7" customFormat="1" ht="18.75" customHeight="1" x14ac:dyDescent="0.15">
      <c r="A28" s="458"/>
      <c r="B28" s="459"/>
      <c r="C28" s="31" t="s">
        <v>10</v>
      </c>
      <c r="D28" s="32"/>
      <c r="E28" s="32"/>
      <c r="F28" s="32"/>
      <c r="G28" s="32"/>
      <c r="H28" s="32"/>
      <c r="I28" s="32"/>
      <c r="J28" s="32"/>
      <c r="K28" s="32"/>
      <c r="L28" s="32"/>
      <c r="M28" s="32"/>
      <c r="N28" s="32"/>
      <c r="O28" s="32"/>
      <c r="P28" s="32"/>
      <c r="Q28" s="26"/>
      <c r="R28" s="27"/>
      <c r="S28" s="469"/>
      <c r="T28" s="427"/>
      <c r="U28" s="427"/>
      <c r="V28" s="427"/>
      <c r="W28" s="427"/>
      <c r="X28" s="427"/>
      <c r="Y28" s="427"/>
      <c r="Z28" s="427"/>
      <c r="AA28" s="427"/>
      <c r="AB28" s="427"/>
      <c r="AC28" s="427"/>
      <c r="AD28" s="427"/>
      <c r="AE28" s="427"/>
      <c r="AF28" s="427"/>
      <c r="AG28" s="427"/>
      <c r="AH28" s="427"/>
      <c r="AI28" s="470"/>
      <c r="AN28" s="20"/>
      <c r="AO28" s="20"/>
    </row>
    <row r="29" spans="1:73" s="7" customFormat="1" ht="18.75" customHeight="1" x14ac:dyDescent="0.15">
      <c r="A29" s="458"/>
      <c r="B29" s="459"/>
      <c r="C29" s="31" t="s">
        <v>32</v>
      </c>
      <c r="D29" s="32"/>
      <c r="E29" s="32"/>
      <c r="F29" s="32"/>
      <c r="G29" s="32"/>
      <c r="H29" s="32"/>
      <c r="I29" s="32"/>
      <c r="J29" s="32"/>
      <c r="K29" s="32"/>
      <c r="L29" s="32"/>
      <c r="M29" s="32"/>
      <c r="N29" s="32"/>
      <c r="O29" s="32"/>
      <c r="P29" s="32"/>
      <c r="Q29" s="32"/>
      <c r="R29" s="33"/>
      <c r="S29" s="469"/>
      <c r="T29" s="427"/>
      <c r="U29" s="427"/>
      <c r="V29" s="427"/>
      <c r="W29" s="427"/>
      <c r="X29" s="427"/>
      <c r="Y29" s="427"/>
      <c r="Z29" s="427"/>
      <c r="AA29" s="427"/>
      <c r="AB29" s="427"/>
      <c r="AC29" s="427"/>
      <c r="AD29" s="427"/>
      <c r="AE29" s="427"/>
      <c r="AF29" s="427"/>
      <c r="AG29" s="427"/>
      <c r="AH29" s="427"/>
      <c r="AI29" s="470"/>
      <c r="AN29" s="20"/>
      <c r="AO29" s="20"/>
    </row>
    <row r="30" spans="1:73" s="7" customFormat="1" ht="18.75" customHeight="1" x14ac:dyDescent="0.15">
      <c r="A30" s="458"/>
      <c r="B30" s="459"/>
      <c r="C30" s="23" t="s">
        <v>11</v>
      </c>
      <c r="D30" s="24"/>
      <c r="E30" s="24"/>
      <c r="F30" s="24"/>
      <c r="G30" s="24"/>
      <c r="H30" s="24"/>
      <c r="I30" s="24"/>
      <c r="J30" s="24"/>
      <c r="K30" s="24"/>
      <c r="L30" s="24"/>
      <c r="M30" s="24"/>
      <c r="N30" s="24"/>
      <c r="O30" s="24"/>
      <c r="P30" s="24"/>
      <c r="Q30" s="26"/>
      <c r="R30" s="27"/>
      <c r="S30" s="469"/>
      <c r="T30" s="427"/>
      <c r="U30" s="427"/>
      <c r="V30" s="427"/>
      <c r="W30" s="427"/>
      <c r="X30" s="427"/>
      <c r="Y30" s="427"/>
      <c r="Z30" s="427"/>
      <c r="AA30" s="427"/>
      <c r="AB30" s="427"/>
      <c r="AC30" s="427"/>
      <c r="AD30" s="427"/>
      <c r="AE30" s="427"/>
      <c r="AF30" s="427"/>
      <c r="AG30" s="427"/>
      <c r="AH30" s="427"/>
      <c r="AI30" s="470"/>
      <c r="AN30" s="20"/>
      <c r="AO30" s="20"/>
    </row>
    <row r="31" spans="1:73" s="7" customFormat="1" ht="18.75" customHeight="1" x14ac:dyDescent="0.15">
      <c r="A31" s="458"/>
      <c r="B31" s="459"/>
      <c r="C31" s="34" t="s">
        <v>39</v>
      </c>
      <c r="D31" s="32"/>
      <c r="E31" s="32"/>
      <c r="F31" s="32"/>
      <c r="G31" s="32"/>
      <c r="H31" s="32"/>
      <c r="I31" s="35"/>
      <c r="J31" s="32"/>
      <c r="K31" s="32"/>
      <c r="L31" s="32"/>
      <c r="M31" s="32"/>
      <c r="N31" s="32"/>
      <c r="O31" s="32"/>
      <c r="P31" s="32"/>
      <c r="Q31" s="26"/>
      <c r="R31" s="27"/>
      <c r="S31" s="469"/>
      <c r="T31" s="427"/>
      <c r="U31" s="427"/>
      <c r="V31" s="427"/>
      <c r="W31" s="427"/>
      <c r="X31" s="427"/>
      <c r="Y31" s="427"/>
      <c r="Z31" s="427"/>
      <c r="AA31" s="427"/>
      <c r="AB31" s="427"/>
      <c r="AC31" s="427"/>
      <c r="AD31" s="427"/>
      <c r="AE31" s="427"/>
      <c r="AF31" s="427"/>
      <c r="AG31" s="427"/>
      <c r="AH31" s="427"/>
      <c r="AI31" s="470"/>
      <c r="AN31" s="20"/>
      <c r="AO31" s="20"/>
    </row>
    <row r="32" spans="1:73" s="7" customFormat="1" ht="18.75" customHeight="1" x14ac:dyDescent="0.15">
      <c r="A32" s="458"/>
      <c r="B32" s="459"/>
      <c r="C32" s="34" t="s">
        <v>12</v>
      </c>
      <c r="D32" s="32"/>
      <c r="E32" s="32"/>
      <c r="F32" s="32"/>
      <c r="G32" s="32"/>
      <c r="H32" s="32"/>
      <c r="I32" s="35"/>
      <c r="J32" s="32"/>
      <c r="K32" s="32"/>
      <c r="L32" s="32"/>
      <c r="M32" s="32"/>
      <c r="N32" s="32"/>
      <c r="O32" s="32"/>
      <c r="P32" s="32"/>
      <c r="Q32" s="26"/>
      <c r="R32" s="27"/>
      <c r="S32" s="469"/>
      <c r="T32" s="427"/>
      <c r="U32" s="427"/>
      <c r="V32" s="427"/>
      <c r="W32" s="427"/>
      <c r="X32" s="427"/>
      <c r="Y32" s="427"/>
      <c r="Z32" s="427"/>
      <c r="AA32" s="427"/>
      <c r="AB32" s="427"/>
      <c r="AC32" s="427"/>
      <c r="AD32" s="427"/>
      <c r="AE32" s="427"/>
      <c r="AF32" s="427"/>
      <c r="AG32" s="427"/>
      <c r="AH32" s="427"/>
      <c r="AI32" s="470"/>
      <c r="AN32" s="20"/>
      <c r="AO32" s="20"/>
    </row>
    <row r="33" spans="1:41" s="7" customFormat="1" ht="18.75" customHeight="1" x14ac:dyDescent="0.15">
      <c r="A33" s="458"/>
      <c r="B33" s="459"/>
      <c r="C33" s="23" t="s">
        <v>53</v>
      </c>
      <c r="D33" s="24"/>
      <c r="E33" s="24"/>
      <c r="F33" s="24"/>
      <c r="G33" s="24"/>
      <c r="H33" s="24"/>
      <c r="I33" s="24"/>
      <c r="J33" s="24"/>
      <c r="K33" s="24"/>
      <c r="L33" s="24"/>
      <c r="M33" s="24"/>
      <c r="N33" s="24"/>
      <c r="O33" s="24"/>
      <c r="P33" s="24"/>
      <c r="Q33" s="26"/>
      <c r="R33" s="27"/>
      <c r="S33" s="469"/>
      <c r="T33" s="427"/>
      <c r="U33" s="427"/>
      <c r="V33" s="427"/>
      <c r="W33" s="427"/>
      <c r="X33" s="427"/>
      <c r="Y33" s="427"/>
      <c r="Z33" s="427"/>
      <c r="AA33" s="427"/>
      <c r="AB33" s="427"/>
      <c r="AC33" s="427"/>
      <c r="AD33" s="427"/>
      <c r="AE33" s="427"/>
      <c r="AF33" s="427"/>
      <c r="AG33" s="427"/>
      <c r="AH33" s="427"/>
      <c r="AI33" s="470"/>
      <c r="AN33" s="20"/>
      <c r="AO33" s="20"/>
    </row>
    <row r="34" spans="1:41" s="7" customFormat="1" ht="15.6" customHeight="1" x14ac:dyDescent="0.15">
      <c r="A34" s="460"/>
      <c r="B34" s="461"/>
      <c r="C34" s="23" t="s">
        <v>31</v>
      </c>
      <c r="D34" s="24"/>
      <c r="E34" s="24"/>
      <c r="F34" s="24"/>
      <c r="G34" s="24"/>
      <c r="H34" s="24"/>
      <c r="I34" s="24"/>
      <c r="J34" s="24"/>
      <c r="K34" s="24"/>
      <c r="L34" s="24"/>
      <c r="M34" s="24"/>
      <c r="N34" s="24"/>
      <c r="O34" s="24"/>
      <c r="P34" s="24"/>
      <c r="Q34" s="24"/>
      <c r="R34" s="36"/>
      <c r="S34" s="469"/>
      <c r="T34" s="427"/>
      <c r="U34" s="427"/>
      <c r="V34" s="427"/>
      <c r="W34" s="427"/>
      <c r="X34" s="427"/>
      <c r="Y34" s="427"/>
      <c r="Z34" s="427"/>
      <c r="AA34" s="427"/>
      <c r="AB34" s="427"/>
      <c r="AC34" s="427"/>
      <c r="AD34" s="427"/>
      <c r="AE34" s="427"/>
      <c r="AF34" s="427"/>
      <c r="AG34" s="427"/>
      <c r="AH34" s="427"/>
      <c r="AI34" s="470"/>
      <c r="AN34" s="20"/>
      <c r="AO34" s="20"/>
    </row>
    <row r="35" spans="1:41" s="7" customFormat="1" ht="18.75" customHeight="1" x14ac:dyDescent="0.15">
      <c r="A35" s="458"/>
      <c r="B35" s="459"/>
      <c r="C35" s="31" t="s">
        <v>37</v>
      </c>
      <c r="D35" s="32"/>
      <c r="E35" s="32"/>
      <c r="F35" s="32"/>
      <c r="G35" s="32"/>
      <c r="H35" s="32"/>
      <c r="I35" s="32"/>
      <c r="J35" s="32"/>
      <c r="K35" s="32"/>
      <c r="L35" s="32"/>
      <c r="M35" s="32"/>
      <c r="N35" s="32"/>
      <c r="O35" s="32"/>
      <c r="P35" s="32"/>
      <c r="Q35" s="32"/>
      <c r="R35" s="33"/>
      <c r="S35" s="469"/>
      <c r="T35" s="427"/>
      <c r="U35" s="427"/>
      <c r="V35" s="427"/>
      <c r="W35" s="427"/>
      <c r="X35" s="427"/>
      <c r="Y35" s="427"/>
      <c r="Z35" s="427"/>
      <c r="AA35" s="427"/>
      <c r="AB35" s="427"/>
      <c r="AC35" s="427"/>
      <c r="AD35" s="427"/>
      <c r="AE35" s="427"/>
      <c r="AF35" s="427"/>
      <c r="AG35" s="427"/>
      <c r="AH35" s="427"/>
      <c r="AI35" s="470"/>
      <c r="AN35" s="20"/>
      <c r="AO35" s="20"/>
    </row>
    <row r="36" spans="1:41" s="7" customFormat="1" ht="18.75" customHeight="1" x14ac:dyDescent="0.15">
      <c r="A36" s="458"/>
      <c r="B36" s="459"/>
      <c r="C36" s="31" t="s">
        <v>13</v>
      </c>
      <c r="D36" s="32"/>
      <c r="E36" s="32"/>
      <c r="F36" s="32"/>
      <c r="G36" s="32"/>
      <c r="H36" s="32"/>
      <c r="I36" s="32"/>
      <c r="J36" s="32"/>
      <c r="K36" s="32"/>
      <c r="L36" s="32"/>
      <c r="M36" s="32"/>
      <c r="N36" s="32"/>
      <c r="O36" s="32"/>
      <c r="P36" s="32"/>
      <c r="Q36" s="26"/>
      <c r="R36" s="27"/>
      <c r="S36" s="469"/>
      <c r="T36" s="427"/>
      <c r="U36" s="427"/>
      <c r="V36" s="427"/>
      <c r="W36" s="427"/>
      <c r="X36" s="427"/>
      <c r="Y36" s="427"/>
      <c r="Z36" s="427"/>
      <c r="AA36" s="427"/>
      <c r="AB36" s="427"/>
      <c r="AC36" s="427"/>
      <c r="AD36" s="427"/>
      <c r="AE36" s="427"/>
      <c r="AF36" s="427"/>
      <c r="AG36" s="427"/>
      <c r="AH36" s="427"/>
      <c r="AI36" s="470"/>
      <c r="AN36" s="20"/>
      <c r="AO36" s="20"/>
    </row>
    <row r="37" spans="1:41" s="7" customFormat="1" ht="18.75" customHeight="1" x14ac:dyDescent="0.15">
      <c r="A37" s="458"/>
      <c r="B37" s="459"/>
      <c r="C37" s="31" t="s">
        <v>19</v>
      </c>
      <c r="D37" s="32"/>
      <c r="E37" s="32"/>
      <c r="F37" s="32"/>
      <c r="G37" s="32"/>
      <c r="H37" s="32"/>
      <c r="I37" s="32"/>
      <c r="J37" s="32"/>
      <c r="K37" s="32"/>
      <c r="L37" s="32"/>
      <c r="M37" s="32"/>
      <c r="N37" s="32"/>
      <c r="O37" s="32"/>
      <c r="P37" s="32"/>
      <c r="Q37" s="32"/>
      <c r="R37" s="33"/>
      <c r="S37" s="28" t="s">
        <v>30</v>
      </c>
      <c r="T37" s="37"/>
      <c r="U37" s="37"/>
      <c r="V37" s="37"/>
      <c r="W37" s="37"/>
      <c r="X37" s="37"/>
      <c r="Y37" s="37"/>
      <c r="Z37" s="37"/>
      <c r="AA37" s="37"/>
      <c r="AB37" s="37"/>
      <c r="AC37" s="37"/>
      <c r="AD37" s="37"/>
      <c r="AE37" s="37"/>
      <c r="AF37" s="37"/>
      <c r="AG37" s="37"/>
      <c r="AH37" s="37"/>
      <c r="AI37" s="38"/>
      <c r="AN37" s="20"/>
      <c r="AO37" s="20"/>
    </row>
    <row r="38" spans="1:41" s="7" customFormat="1" ht="18.75" customHeight="1" x14ac:dyDescent="0.15">
      <c r="A38" s="458"/>
      <c r="B38" s="459"/>
      <c r="C38" s="39" t="s">
        <v>14</v>
      </c>
      <c r="D38" s="40"/>
      <c r="E38" s="40"/>
      <c r="F38" s="40"/>
      <c r="G38" s="40"/>
      <c r="H38" s="40"/>
      <c r="I38" s="40"/>
      <c r="J38" s="40"/>
      <c r="K38" s="40"/>
      <c r="L38" s="40"/>
      <c r="M38" s="40"/>
      <c r="N38" s="40"/>
      <c r="O38" s="40"/>
      <c r="P38" s="40"/>
      <c r="Q38" s="40"/>
      <c r="R38" s="41"/>
      <c r="S38" s="471"/>
      <c r="T38" s="472"/>
      <c r="U38" s="472"/>
      <c r="V38" s="472"/>
      <c r="W38" s="472"/>
      <c r="X38" s="472"/>
      <c r="Y38" s="472"/>
      <c r="Z38" s="472"/>
      <c r="AA38" s="472"/>
      <c r="AB38" s="472"/>
      <c r="AC38" s="472"/>
      <c r="AD38" s="472"/>
      <c r="AE38" s="472"/>
      <c r="AF38" s="472"/>
      <c r="AG38" s="472"/>
      <c r="AH38" s="472"/>
      <c r="AI38" s="473"/>
      <c r="AN38" s="20"/>
      <c r="AO38" s="20"/>
    </row>
    <row r="39" spans="1:41" s="7" customFormat="1" ht="18.75" customHeight="1" x14ac:dyDescent="0.15">
      <c r="A39" s="458"/>
      <c r="B39" s="459"/>
      <c r="C39" s="31" t="s">
        <v>15</v>
      </c>
      <c r="D39" s="32"/>
      <c r="E39" s="32"/>
      <c r="F39" s="32"/>
      <c r="G39" s="32"/>
      <c r="H39" s="32"/>
      <c r="I39" s="32"/>
      <c r="J39" s="32"/>
      <c r="K39" s="32"/>
      <c r="L39" s="32"/>
      <c r="M39" s="32"/>
      <c r="N39" s="32"/>
      <c r="O39" s="32"/>
      <c r="P39" s="32"/>
      <c r="Q39" s="32"/>
      <c r="R39" s="33"/>
      <c r="S39" s="471"/>
      <c r="T39" s="472"/>
      <c r="U39" s="472"/>
      <c r="V39" s="472"/>
      <c r="W39" s="472"/>
      <c r="X39" s="472"/>
      <c r="Y39" s="472"/>
      <c r="Z39" s="472"/>
      <c r="AA39" s="472"/>
      <c r="AB39" s="472"/>
      <c r="AC39" s="472"/>
      <c r="AD39" s="472"/>
      <c r="AE39" s="472"/>
      <c r="AF39" s="472"/>
      <c r="AG39" s="472"/>
      <c r="AH39" s="472"/>
      <c r="AI39" s="473"/>
      <c r="AN39" s="20"/>
      <c r="AO39" s="20"/>
    </row>
    <row r="40" spans="1:41" s="7" customFormat="1" ht="18.75" customHeight="1" x14ac:dyDescent="0.15">
      <c r="A40" s="467"/>
      <c r="B40" s="468"/>
      <c r="C40" s="42" t="s">
        <v>40</v>
      </c>
      <c r="D40" s="43"/>
      <c r="E40" s="43"/>
      <c r="F40" s="43"/>
      <c r="G40" s="43"/>
      <c r="H40" s="43"/>
      <c r="I40" s="43"/>
      <c r="J40" s="43"/>
      <c r="K40" s="43"/>
      <c r="L40" s="43"/>
      <c r="M40" s="43"/>
      <c r="N40" s="43"/>
      <c r="O40" s="43"/>
      <c r="P40" s="43"/>
      <c r="Q40" s="25"/>
      <c r="R40" s="44"/>
      <c r="S40" s="471"/>
      <c r="T40" s="472"/>
      <c r="U40" s="472"/>
      <c r="V40" s="472"/>
      <c r="W40" s="472"/>
      <c r="X40" s="472"/>
      <c r="Y40" s="472"/>
      <c r="Z40" s="472"/>
      <c r="AA40" s="472"/>
      <c r="AB40" s="472"/>
      <c r="AC40" s="472"/>
      <c r="AD40" s="472"/>
      <c r="AE40" s="472"/>
      <c r="AF40" s="472"/>
      <c r="AG40" s="472"/>
      <c r="AH40" s="472"/>
      <c r="AI40" s="473"/>
      <c r="AN40" s="20"/>
      <c r="AO40" s="20"/>
    </row>
    <row r="41" spans="1:41" s="7" customFormat="1" ht="18.75" customHeight="1" x14ac:dyDescent="0.15">
      <c r="A41" s="458"/>
      <c r="B41" s="459"/>
      <c r="C41" s="23" t="s">
        <v>20</v>
      </c>
      <c r="D41" s="24"/>
      <c r="E41" s="24"/>
      <c r="F41" s="24"/>
      <c r="G41" s="24"/>
      <c r="H41" s="24"/>
      <c r="I41" s="24"/>
      <c r="J41" s="24"/>
      <c r="K41" s="24"/>
      <c r="L41" s="24"/>
      <c r="M41" s="24"/>
      <c r="N41" s="24"/>
      <c r="O41" s="24"/>
      <c r="P41" s="24"/>
      <c r="Q41" s="26"/>
      <c r="R41" s="27"/>
      <c r="S41" s="471"/>
      <c r="T41" s="472"/>
      <c r="U41" s="472"/>
      <c r="V41" s="472"/>
      <c r="W41" s="472"/>
      <c r="X41" s="472"/>
      <c r="Y41" s="472"/>
      <c r="Z41" s="472"/>
      <c r="AA41" s="472"/>
      <c r="AB41" s="472"/>
      <c r="AC41" s="472"/>
      <c r="AD41" s="472"/>
      <c r="AE41" s="472"/>
      <c r="AF41" s="472"/>
      <c r="AG41" s="472"/>
      <c r="AH41" s="472"/>
      <c r="AI41" s="473"/>
      <c r="AN41" s="20"/>
      <c r="AO41" s="20"/>
    </row>
    <row r="42" spans="1:41" s="7" customFormat="1" ht="18.75" customHeight="1" x14ac:dyDescent="0.15">
      <c r="A42" s="460"/>
      <c r="B42" s="461"/>
      <c r="C42" s="39" t="s">
        <v>21</v>
      </c>
      <c r="D42" s="40"/>
      <c r="E42" s="40"/>
      <c r="F42" s="40"/>
      <c r="G42" s="40"/>
      <c r="H42" s="40"/>
      <c r="I42" s="40"/>
      <c r="J42" s="40"/>
      <c r="K42" s="40"/>
      <c r="L42" s="40"/>
      <c r="M42" s="40"/>
      <c r="N42" s="40"/>
      <c r="O42" s="40"/>
      <c r="P42" s="40"/>
      <c r="Q42" s="40"/>
      <c r="R42" s="41"/>
      <c r="S42" s="471"/>
      <c r="T42" s="472"/>
      <c r="U42" s="472"/>
      <c r="V42" s="472"/>
      <c r="W42" s="472"/>
      <c r="X42" s="472"/>
      <c r="Y42" s="472"/>
      <c r="Z42" s="472"/>
      <c r="AA42" s="472"/>
      <c r="AB42" s="472"/>
      <c r="AC42" s="472"/>
      <c r="AD42" s="472"/>
      <c r="AE42" s="472"/>
      <c r="AF42" s="472"/>
      <c r="AG42" s="472"/>
      <c r="AH42" s="472"/>
      <c r="AI42" s="473"/>
      <c r="AN42" s="20"/>
      <c r="AO42" s="20"/>
    </row>
    <row r="43" spans="1:41" s="7" customFormat="1" ht="18.75" customHeight="1" x14ac:dyDescent="0.15">
      <c r="A43" s="458"/>
      <c r="B43" s="459"/>
      <c r="C43" s="23" t="s">
        <v>33</v>
      </c>
      <c r="D43" s="24"/>
      <c r="E43" s="24"/>
      <c r="F43" s="24"/>
      <c r="G43" s="24"/>
      <c r="H43" s="24"/>
      <c r="I43" s="24"/>
      <c r="J43" s="24"/>
      <c r="K43" s="24"/>
      <c r="L43" s="24"/>
      <c r="M43" s="24"/>
      <c r="N43" s="24"/>
      <c r="O43" s="24"/>
      <c r="P43" s="24"/>
      <c r="Q43" s="26"/>
      <c r="R43" s="27"/>
      <c r="S43" s="471"/>
      <c r="T43" s="472"/>
      <c r="U43" s="472"/>
      <c r="V43" s="472"/>
      <c r="W43" s="472"/>
      <c r="X43" s="472"/>
      <c r="Y43" s="472"/>
      <c r="Z43" s="472"/>
      <c r="AA43" s="472"/>
      <c r="AB43" s="472"/>
      <c r="AC43" s="472"/>
      <c r="AD43" s="472"/>
      <c r="AE43" s="472"/>
      <c r="AF43" s="472"/>
      <c r="AG43" s="472"/>
      <c r="AH43" s="472"/>
      <c r="AI43" s="473"/>
      <c r="AN43" s="20"/>
      <c r="AO43" s="20"/>
    </row>
    <row r="44" spans="1:41" s="7" customFormat="1" ht="18.75" customHeight="1" x14ac:dyDescent="0.15">
      <c r="A44" s="458"/>
      <c r="B44" s="459"/>
      <c r="C44" s="31" t="s">
        <v>16</v>
      </c>
      <c r="D44" s="32"/>
      <c r="E44" s="32"/>
      <c r="F44" s="32"/>
      <c r="G44" s="32"/>
      <c r="H44" s="32"/>
      <c r="I44" s="32"/>
      <c r="J44" s="32"/>
      <c r="K44" s="32"/>
      <c r="L44" s="32"/>
      <c r="M44" s="32"/>
      <c r="N44" s="32"/>
      <c r="O44" s="32"/>
      <c r="P44" s="32"/>
      <c r="Q44" s="32"/>
      <c r="R44" s="33"/>
      <c r="S44" s="471"/>
      <c r="T44" s="472"/>
      <c r="U44" s="472"/>
      <c r="V44" s="472"/>
      <c r="W44" s="472"/>
      <c r="X44" s="472"/>
      <c r="Y44" s="472"/>
      <c r="Z44" s="472"/>
      <c r="AA44" s="472"/>
      <c r="AB44" s="472"/>
      <c r="AC44" s="472"/>
      <c r="AD44" s="472"/>
      <c r="AE44" s="472"/>
      <c r="AF44" s="472"/>
      <c r="AG44" s="472"/>
      <c r="AH44" s="472"/>
      <c r="AI44" s="473"/>
      <c r="AN44" s="20"/>
      <c r="AO44" s="20"/>
    </row>
    <row r="45" spans="1:41" s="7" customFormat="1" ht="18.75" customHeight="1" x14ac:dyDescent="0.15">
      <c r="A45" s="458"/>
      <c r="B45" s="459"/>
      <c r="C45" s="23" t="s">
        <v>35</v>
      </c>
      <c r="D45" s="24"/>
      <c r="E45" s="24"/>
      <c r="F45" s="24"/>
      <c r="G45" s="24"/>
      <c r="H45" s="24"/>
      <c r="I45" s="24"/>
      <c r="J45" s="24"/>
      <c r="K45" s="24"/>
      <c r="L45" s="24"/>
      <c r="M45" s="24"/>
      <c r="N45" s="24"/>
      <c r="O45" s="24"/>
      <c r="P45" s="24"/>
      <c r="Q45" s="26"/>
      <c r="R45" s="27"/>
      <c r="S45" s="471"/>
      <c r="T45" s="472"/>
      <c r="U45" s="472"/>
      <c r="V45" s="472"/>
      <c r="W45" s="472"/>
      <c r="X45" s="472"/>
      <c r="Y45" s="472"/>
      <c r="Z45" s="472"/>
      <c r="AA45" s="472"/>
      <c r="AB45" s="472"/>
      <c r="AC45" s="472"/>
      <c r="AD45" s="472"/>
      <c r="AE45" s="472"/>
      <c r="AF45" s="472"/>
      <c r="AG45" s="472"/>
      <c r="AH45" s="472"/>
      <c r="AI45" s="473"/>
      <c r="AN45" s="20"/>
      <c r="AO45" s="20"/>
    </row>
    <row r="46" spans="1:41" s="7" customFormat="1" ht="18.75" customHeight="1" x14ac:dyDescent="0.15">
      <c r="A46" s="453"/>
      <c r="B46" s="455"/>
      <c r="C46" s="31" t="s">
        <v>17</v>
      </c>
      <c r="D46" s="32"/>
      <c r="E46" s="32"/>
      <c r="F46" s="32"/>
      <c r="G46" s="32"/>
      <c r="H46" s="32"/>
      <c r="I46" s="32"/>
      <c r="J46" s="32"/>
      <c r="K46" s="32"/>
      <c r="L46" s="32"/>
      <c r="M46" s="32"/>
      <c r="N46" s="32"/>
      <c r="O46" s="32"/>
      <c r="P46" s="32"/>
      <c r="Q46" s="32"/>
      <c r="R46" s="33"/>
      <c r="S46" s="474"/>
      <c r="T46" s="475"/>
      <c r="U46" s="475"/>
      <c r="V46" s="475"/>
      <c r="W46" s="475"/>
      <c r="X46" s="475"/>
      <c r="Y46" s="475"/>
      <c r="Z46" s="475"/>
      <c r="AA46" s="475"/>
      <c r="AB46" s="475"/>
      <c r="AC46" s="475"/>
      <c r="AD46" s="475"/>
      <c r="AE46" s="475"/>
      <c r="AF46" s="475"/>
      <c r="AG46" s="475"/>
      <c r="AH46" s="475"/>
      <c r="AI46" s="476"/>
      <c r="AN46" s="20"/>
      <c r="AO46" s="20"/>
    </row>
    <row r="47" spans="1:41" s="7" customFormat="1" ht="14.25" customHeight="1" x14ac:dyDescent="0.15">
      <c r="A47" s="45" t="s">
        <v>22</v>
      </c>
      <c r="B47" s="24"/>
      <c r="C47" s="426" t="s">
        <v>54</v>
      </c>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6"/>
      <c r="AH47" s="426"/>
      <c r="AI47" s="426"/>
      <c r="AN47" s="20"/>
      <c r="AO47" s="20"/>
    </row>
    <row r="48" spans="1:41" s="7" customFormat="1" ht="14.25" customHeight="1" x14ac:dyDescent="0.15">
      <c r="A48" s="46"/>
      <c r="B48" s="24"/>
      <c r="C48" s="427"/>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N48" s="20"/>
      <c r="AO48" s="20"/>
    </row>
    <row r="49" spans="1:73" s="7" customFormat="1" ht="14.25" customHeight="1" x14ac:dyDescent="0.15">
      <c r="A49" s="24"/>
      <c r="B49" s="24"/>
      <c r="C49" s="427"/>
      <c r="D49" s="427"/>
      <c r="E49" s="427"/>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7"/>
      <c r="AI49" s="427"/>
      <c r="AN49" s="20"/>
      <c r="AO49" s="20"/>
    </row>
    <row r="50" spans="1:73" s="7" customFormat="1" ht="14.25" customHeight="1" x14ac:dyDescent="0.15">
      <c r="A50" s="24"/>
      <c r="B50" s="24"/>
      <c r="C50" s="427"/>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N50" s="20"/>
      <c r="AO50" s="20"/>
    </row>
    <row r="51" spans="1:73" s="7" customFormat="1" ht="14.25" customHeight="1" x14ac:dyDescent="0.15">
      <c r="A51" s="24"/>
      <c r="B51" s="47"/>
      <c r="C51" s="427"/>
      <c r="D51" s="427"/>
      <c r="E51" s="427"/>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N51" s="20"/>
      <c r="AO51" s="20"/>
      <c r="AQ51" s="48"/>
      <c r="AR51" s="48"/>
      <c r="AS51" s="48"/>
      <c r="AT51" s="48"/>
      <c r="AU51" s="48"/>
      <c r="AV51" s="48"/>
      <c r="AW51" s="48"/>
      <c r="AX51" s="48"/>
      <c r="AY51" s="48"/>
      <c r="AZ51" s="48"/>
      <c r="BA51" s="48"/>
      <c r="BB51" s="48"/>
      <c r="BC51" s="48"/>
    </row>
    <row r="52" spans="1:73" s="7" customFormat="1" ht="14.25" customHeight="1" x14ac:dyDescent="0.15">
      <c r="A52" s="49"/>
      <c r="B52" s="25"/>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O52" s="51"/>
      <c r="AP52" s="51"/>
      <c r="AQ52" s="51"/>
      <c r="AR52" s="51"/>
      <c r="AS52" s="51"/>
      <c r="AT52" s="51"/>
      <c r="AU52" s="20"/>
      <c r="AV52" s="20"/>
    </row>
    <row r="53" spans="1:73" s="7" customFormat="1" ht="14.25" customHeight="1" x14ac:dyDescent="0.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row>
    <row r="54" spans="1:73" ht="14.25" customHeight="1" x14ac:dyDescent="0.1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row>
    <row r="55" spans="1:73" ht="14.25" customHeight="1" x14ac:dyDescent="0.1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row>
    <row r="56" spans="1:73" ht="20.100000000000001" customHeight="1" x14ac:dyDescent="0.1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row>
    <row r="57" spans="1:73" ht="20.100000000000001" customHeight="1" x14ac:dyDescent="0.1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row>
    <row r="58" spans="1:73" ht="20.100000000000001" customHeight="1" x14ac:dyDescent="0.1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row>
    <row r="59" spans="1:73" ht="20.100000000000001" customHeight="1" x14ac:dyDescent="0.1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row>
    <row r="60" spans="1:73" ht="20.100000000000001" customHeight="1" x14ac:dyDescent="0.1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row>
    <row r="61" spans="1:73" ht="20.100000000000001" customHeight="1" x14ac:dyDescent="0.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row>
  </sheetData>
  <mergeCells count="47">
    <mergeCell ref="S26:AI26"/>
    <mergeCell ref="A29:B29"/>
    <mergeCell ref="A40:B40"/>
    <mergeCell ref="A45:B45"/>
    <mergeCell ref="A38:B38"/>
    <mergeCell ref="S28:AI36"/>
    <mergeCell ref="S38:AI46"/>
    <mergeCell ref="A46:B46"/>
    <mergeCell ref="A41:B42"/>
    <mergeCell ref="A43:B43"/>
    <mergeCell ref="A44:B44"/>
    <mergeCell ref="A39:B39"/>
    <mergeCell ref="A31:B31"/>
    <mergeCell ref="A9:D9"/>
    <mergeCell ref="A32:B32"/>
    <mergeCell ref="A33:B34"/>
    <mergeCell ref="A36:B36"/>
    <mergeCell ref="A37:B37"/>
    <mergeCell ref="A30:B30"/>
    <mergeCell ref="A26:R26"/>
    <mergeCell ref="A25:R25"/>
    <mergeCell ref="A19:R23"/>
    <mergeCell ref="A24:R24"/>
    <mergeCell ref="A27:B27"/>
    <mergeCell ref="A28:B28"/>
    <mergeCell ref="A35:B35"/>
    <mergeCell ref="AD7:AE7"/>
    <mergeCell ref="AG7:AH7"/>
    <mergeCell ref="V9:AI10"/>
    <mergeCell ref="Z7:AB7"/>
    <mergeCell ref="R9:U10"/>
    <mergeCell ref="C47:AI51"/>
    <mergeCell ref="V11:AI12"/>
    <mergeCell ref="S19:T20"/>
    <mergeCell ref="U19:AI20"/>
    <mergeCell ref="S21:U21"/>
    <mergeCell ref="V21:AI21"/>
    <mergeCell ref="S18:Y18"/>
    <mergeCell ref="R11:U12"/>
    <mergeCell ref="R13:X14"/>
    <mergeCell ref="Y13:AI14"/>
    <mergeCell ref="S22:AI23"/>
    <mergeCell ref="S24:AI24"/>
    <mergeCell ref="S25:W25"/>
    <mergeCell ref="Y25:AA25"/>
    <mergeCell ref="AC25:AE25"/>
    <mergeCell ref="AG25:AI25"/>
  </mergeCells>
  <phoneticPr fontId="5"/>
  <dataValidations count="1">
    <dataValidation type="list" allowBlank="1" showInputMessage="1" showErrorMessage="1" sqref="A27:B46">
      <formula1>"○"</formula1>
    </dataValidation>
  </dataValidations>
  <printOptions horizontalCentered="1"/>
  <pageMargins left="0.7" right="0.7" top="0.75" bottom="0.75" header="0.3" footer="0.3"/>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M19"/>
  <sheetViews>
    <sheetView showGridLines="0" view="pageBreakPreview" zoomScaleNormal="100" zoomScaleSheetLayoutView="100" workbookViewId="0">
      <selection activeCell="E3" sqref="E3:H3"/>
    </sheetView>
  </sheetViews>
  <sheetFormatPr defaultRowHeight="13.5" x14ac:dyDescent="0.15"/>
  <cols>
    <col min="1" max="2" width="9" style="85"/>
    <col min="3" max="3" width="13" style="85" customWidth="1"/>
    <col min="4" max="4" width="15.625" style="85" customWidth="1"/>
    <col min="5" max="8" width="10.625" style="85" customWidth="1"/>
    <col min="9" max="9" width="9" style="85"/>
    <col min="10" max="12" width="5.625" style="85" customWidth="1"/>
    <col min="13" max="16384" width="9" style="85"/>
  </cols>
  <sheetData>
    <row r="1" spans="2:13" x14ac:dyDescent="0.15">
      <c r="B1" s="85" t="s">
        <v>134</v>
      </c>
    </row>
    <row r="2" spans="2:13" ht="18" customHeight="1" x14ac:dyDescent="0.15">
      <c r="B2" s="85" t="s">
        <v>128</v>
      </c>
    </row>
    <row r="3" spans="2:13" ht="25.5" customHeight="1" x14ac:dyDescent="0.15">
      <c r="B3" s="998" t="s">
        <v>135</v>
      </c>
      <c r="C3" s="998"/>
      <c r="D3" s="998"/>
      <c r="E3" s="998"/>
      <c r="F3" s="998"/>
      <c r="G3" s="998"/>
      <c r="H3" s="998"/>
    </row>
    <row r="4" spans="2:13" ht="14.25" thickBot="1" x14ac:dyDescent="0.2"/>
    <row r="5" spans="2:13" ht="28.5" customHeight="1" x14ac:dyDescent="0.15">
      <c r="B5" s="86"/>
      <c r="C5" s="87"/>
      <c r="D5" s="87"/>
      <c r="E5" s="87"/>
      <c r="F5" s="87"/>
      <c r="G5" s="87"/>
      <c r="H5" s="87"/>
      <c r="I5" s="87"/>
      <c r="J5" s="87"/>
      <c r="K5" s="87"/>
      <c r="L5" s="87"/>
      <c r="M5" s="88"/>
    </row>
    <row r="6" spans="2:13" ht="22.5" customHeight="1" x14ac:dyDescent="0.15">
      <c r="B6" s="89"/>
      <c r="C6" s="90"/>
      <c r="D6" s="90"/>
      <c r="E6" s="90"/>
      <c r="F6" s="90"/>
      <c r="G6" s="999"/>
      <c r="H6" s="999"/>
      <c r="I6" s="999"/>
      <c r="J6" s="999"/>
      <c r="K6" s="999"/>
      <c r="L6" s="999"/>
      <c r="M6" s="91"/>
    </row>
    <row r="7" spans="2:13" ht="22.5" customHeight="1" x14ac:dyDescent="0.15">
      <c r="B7" s="89"/>
      <c r="C7" s="90"/>
      <c r="D7" s="90"/>
      <c r="E7" s="90"/>
      <c r="F7" s="90"/>
      <c r="G7" s="997"/>
      <c r="H7" s="997"/>
      <c r="I7" s="90"/>
      <c r="J7" s="90"/>
      <c r="K7" s="90"/>
      <c r="L7" s="90"/>
      <c r="M7" s="91"/>
    </row>
    <row r="8" spans="2:13" ht="22.5" customHeight="1" x14ac:dyDescent="0.15">
      <c r="B8" s="89"/>
      <c r="C8" s="90"/>
      <c r="D8" s="90"/>
      <c r="E8" s="90"/>
      <c r="F8" s="90"/>
      <c r="G8" s="997"/>
      <c r="H8" s="997"/>
      <c r="I8" s="90"/>
      <c r="J8" s="90"/>
      <c r="K8" s="90"/>
      <c r="L8" s="90"/>
      <c r="M8" s="91"/>
    </row>
    <row r="9" spans="2:13" ht="22.5" customHeight="1" x14ac:dyDescent="0.15">
      <c r="B9" s="89"/>
      <c r="C9" s="90"/>
      <c r="D9" s="90"/>
      <c r="E9" s="90"/>
      <c r="F9" s="90"/>
      <c r="G9" s="999"/>
      <c r="H9" s="999"/>
      <c r="I9" s="90"/>
      <c r="J9" s="90"/>
      <c r="K9" s="90"/>
      <c r="L9" s="90"/>
      <c r="M9" s="91"/>
    </row>
    <row r="10" spans="2:13" ht="22.5" customHeight="1" x14ac:dyDescent="0.15">
      <c r="B10" s="89"/>
      <c r="C10" s="90"/>
      <c r="D10" s="90"/>
      <c r="E10" s="90"/>
      <c r="F10" s="90"/>
      <c r="G10" s="90"/>
      <c r="H10" s="90"/>
      <c r="I10" s="90"/>
      <c r="J10" s="90"/>
      <c r="K10" s="90"/>
      <c r="L10" s="90"/>
      <c r="M10" s="91"/>
    </row>
    <row r="11" spans="2:13" ht="22.5" customHeight="1" x14ac:dyDescent="0.15">
      <c r="B11" s="89"/>
      <c r="C11" s="90"/>
      <c r="D11" s="90"/>
      <c r="E11" s="90"/>
      <c r="F11" s="90"/>
      <c r="G11" s="90"/>
      <c r="H11" s="90"/>
      <c r="I11" s="90"/>
      <c r="J11" s="90"/>
      <c r="K11" s="90"/>
      <c r="L11" s="90"/>
      <c r="M11" s="91"/>
    </row>
    <row r="12" spans="2:13" ht="22.5" customHeight="1" x14ac:dyDescent="0.15">
      <c r="B12" s="89"/>
      <c r="C12" s="90"/>
      <c r="D12" s="90"/>
      <c r="E12" s="90"/>
      <c r="F12" s="90"/>
      <c r="G12" s="90"/>
      <c r="H12" s="90"/>
      <c r="I12" s="90"/>
      <c r="J12" s="999"/>
      <c r="K12" s="999"/>
      <c r="L12" s="999"/>
      <c r="M12" s="91"/>
    </row>
    <row r="13" spans="2:13" ht="22.5" customHeight="1" x14ac:dyDescent="0.15">
      <c r="B13" s="89"/>
      <c r="C13" s="90"/>
      <c r="D13" s="90"/>
      <c r="E13" s="90"/>
      <c r="F13" s="90"/>
      <c r="G13" s="90"/>
      <c r="H13" s="90"/>
      <c r="I13" s="90"/>
      <c r="J13" s="999"/>
      <c r="K13" s="999"/>
      <c r="L13" s="999"/>
      <c r="M13" s="91"/>
    </row>
    <row r="14" spans="2:13" ht="22.5" customHeight="1" x14ac:dyDescent="0.15">
      <c r="B14" s="89"/>
      <c r="C14" s="90"/>
      <c r="D14" s="90"/>
      <c r="E14" s="90"/>
      <c r="F14" s="90"/>
      <c r="G14" s="90"/>
      <c r="H14" s="90"/>
      <c r="I14" s="90"/>
      <c r="J14" s="999"/>
      <c r="K14" s="999"/>
      <c r="L14" s="999"/>
      <c r="M14" s="91"/>
    </row>
    <row r="15" spans="2:13" ht="22.5" customHeight="1" x14ac:dyDescent="0.15">
      <c r="B15" s="89"/>
      <c r="C15" s="90"/>
      <c r="D15" s="90"/>
      <c r="E15" s="90"/>
      <c r="F15" s="90"/>
      <c r="G15" s="90"/>
      <c r="H15" s="90"/>
      <c r="I15" s="90"/>
      <c r="J15" s="999"/>
      <c r="K15" s="999"/>
      <c r="L15" s="999"/>
      <c r="M15" s="91"/>
    </row>
    <row r="16" spans="2:13" ht="71.25" customHeight="1" thickBot="1" x14ac:dyDescent="0.2">
      <c r="B16" s="92"/>
      <c r="C16" s="93"/>
      <c r="D16" s="93"/>
      <c r="E16" s="93"/>
      <c r="F16" s="93"/>
      <c r="G16" s="93"/>
      <c r="H16" s="93"/>
      <c r="I16" s="93"/>
      <c r="J16" s="93"/>
      <c r="K16" s="93"/>
      <c r="L16" s="93"/>
      <c r="M16" s="94"/>
    </row>
    <row r="17" spans="2:3" ht="22.5" customHeight="1" x14ac:dyDescent="0.15">
      <c r="B17" s="95" t="s">
        <v>136</v>
      </c>
      <c r="C17" s="85" t="s">
        <v>137</v>
      </c>
    </row>
    <row r="18" spans="2:3" ht="22.5" customHeight="1" x14ac:dyDescent="0.15">
      <c r="B18" s="85">
        <v>2</v>
      </c>
      <c r="C18" s="85" t="s">
        <v>138</v>
      </c>
    </row>
    <row r="19" spans="2:3" ht="22.5" customHeight="1" x14ac:dyDescent="0.15">
      <c r="B19" s="85">
        <v>3</v>
      </c>
      <c r="C19" s="85" t="s">
        <v>139</v>
      </c>
    </row>
  </sheetData>
  <mergeCells count="11">
    <mergeCell ref="G9:H9"/>
    <mergeCell ref="J12:L12"/>
    <mergeCell ref="J13:L13"/>
    <mergeCell ref="J14:L14"/>
    <mergeCell ref="J15:L15"/>
    <mergeCell ref="G8:H8"/>
    <mergeCell ref="B3:D3"/>
    <mergeCell ref="E3:H3"/>
    <mergeCell ref="G6:H6"/>
    <mergeCell ref="I6:L6"/>
    <mergeCell ref="G7:H7"/>
  </mergeCells>
  <phoneticPr fontId="5"/>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election activeCell="E3" sqref="E3:H3"/>
    </sheetView>
  </sheetViews>
  <sheetFormatPr defaultRowHeight="13.5" x14ac:dyDescent="0.15"/>
  <cols>
    <col min="1" max="2" width="9" style="85"/>
    <col min="3" max="3" width="13" style="85" customWidth="1"/>
    <col min="4" max="4" width="15.625" style="85" customWidth="1"/>
    <col min="5" max="8" width="10.625" style="85" customWidth="1"/>
    <col min="9" max="9" width="9" style="85"/>
    <col min="10" max="12" width="5.625" style="85" customWidth="1"/>
    <col min="13" max="16384" width="9" style="85"/>
  </cols>
  <sheetData>
    <row r="1" spans="2:13" x14ac:dyDescent="0.15">
      <c r="B1" s="85" t="s">
        <v>134</v>
      </c>
    </row>
    <row r="2" spans="2:13" ht="18" customHeight="1" x14ac:dyDescent="0.15">
      <c r="B2" s="85" t="s">
        <v>128</v>
      </c>
    </row>
    <row r="3" spans="2:13" ht="25.5" customHeight="1" x14ac:dyDescent="0.15">
      <c r="B3" s="998" t="s">
        <v>135</v>
      </c>
      <c r="C3" s="998"/>
      <c r="D3" s="998"/>
      <c r="E3" s="998"/>
      <c r="F3" s="998"/>
      <c r="G3" s="998"/>
      <c r="H3" s="998"/>
    </row>
    <row r="4" spans="2:13" ht="14.25" thickBot="1" x14ac:dyDescent="0.2"/>
    <row r="5" spans="2:13" ht="28.5" customHeight="1" x14ac:dyDescent="0.15">
      <c r="B5" s="86"/>
      <c r="C5" s="87"/>
      <c r="D5" s="87"/>
      <c r="E5" s="87"/>
      <c r="F5" s="87"/>
      <c r="G5" s="87"/>
      <c r="H5" s="87"/>
      <c r="I5" s="87"/>
      <c r="J5" s="87"/>
      <c r="K5" s="87"/>
      <c r="L5" s="87"/>
      <c r="M5" s="88"/>
    </row>
    <row r="6" spans="2:13" ht="22.5" customHeight="1" x14ac:dyDescent="0.15">
      <c r="B6" s="89"/>
      <c r="C6" s="96"/>
      <c r="D6" s="97"/>
      <c r="E6" s="96"/>
      <c r="F6" s="98"/>
      <c r="G6" s="1002"/>
      <c r="H6" s="1003"/>
      <c r="I6" s="998" t="s">
        <v>140</v>
      </c>
      <c r="J6" s="998"/>
      <c r="K6" s="998"/>
      <c r="L6" s="998"/>
      <c r="M6" s="91"/>
    </row>
    <row r="7" spans="2:13" ht="22.5" customHeight="1" x14ac:dyDescent="0.15">
      <c r="B7" s="89"/>
      <c r="C7" s="99"/>
      <c r="D7" s="100" t="s">
        <v>141</v>
      </c>
      <c r="E7" s="99" t="s">
        <v>142</v>
      </c>
      <c r="F7" s="90" t="s">
        <v>143</v>
      </c>
      <c r="G7" s="1000" t="s">
        <v>144</v>
      </c>
      <c r="H7" s="1001"/>
      <c r="I7" s="90"/>
      <c r="J7" s="90"/>
      <c r="K7" s="90"/>
      <c r="L7" s="101"/>
      <c r="M7" s="91"/>
    </row>
    <row r="8" spans="2:13" ht="22.5" customHeight="1" x14ac:dyDescent="0.15">
      <c r="B8" s="89"/>
      <c r="C8" s="99"/>
      <c r="D8" s="100" t="s">
        <v>145</v>
      </c>
      <c r="E8" s="99" t="s">
        <v>146</v>
      </c>
      <c r="F8" s="90" t="s">
        <v>146</v>
      </c>
      <c r="G8" s="1000" t="s">
        <v>147</v>
      </c>
      <c r="H8" s="1001"/>
      <c r="I8" s="90"/>
      <c r="J8" s="90"/>
      <c r="K8" s="90"/>
      <c r="L8" s="102"/>
      <c r="M8" s="91"/>
    </row>
    <row r="9" spans="2:13" ht="22.5" customHeight="1" x14ac:dyDescent="0.15">
      <c r="B9" s="89"/>
      <c r="C9" s="99"/>
      <c r="D9" s="103"/>
      <c r="E9" s="104"/>
      <c r="F9" s="105"/>
      <c r="G9" s="1004"/>
      <c r="H9" s="1005"/>
      <c r="I9" s="90"/>
      <c r="J9" s="90"/>
      <c r="K9" s="90" t="s">
        <v>148</v>
      </c>
      <c r="L9" s="90"/>
      <c r="M9" s="91"/>
    </row>
    <row r="10" spans="2:13" ht="22.5" customHeight="1" x14ac:dyDescent="0.15">
      <c r="B10" s="89"/>
      <c r="C10" s="100"/>
      <c r="D10" s="102"/>
      <c r="E10" s="90"/>
      <c r="F10" s="90"/>
      <c r="G10" s="90"/>
      <c r="H10" s="90"/>
      <c r="I10" s="90"/>
      <c r="J10" s="90"/>
      <c r="K10" s="90"/>
      <c r="L10" s="102"/>
      <c r="M10" s="91"/>
    </row>
    <row r="11" spans="2:13" ht="22.5" customHeight="1" x14ac:dyDescent="0.15">
      <c r="B11" s="89"/>
      <c r="C11" s="100" t="s">
        <v>149</v>
      </c>
      <c r="D11" s="102"/>
      <c r="E11" s="90"/>
      <c r="F11" s="90"/>
      <c r="G11" s="90"/>
      <c r="H11" s="90"/>
      <c r="I11" s="90"/>
      <c r="J11" s="90"/>
      <c r="K11" s="90"/>
      <c r="L11" s="106"/>
      <c r="M11" s="91"/>
    </row>
    <row r="12" spans="2:13" ht="22.5" customHeight="1" x14ac:dyDescent="0.15">
      <c r="B12" s="89"/>
      <c r="C12" s="100" t="s">
        <v>150</v>
      </c>
      <c r="D12" s="102"/>
      <c r="E12" s="97"/>
      <c r="F12" s="98"/>
      <c r="G12" s="101"/>
      <c r="H12" s="96"/>
      <c r="I12" s="90"/>
      <c r="J12" s="1002"/>
      <c r="K12" s="1006"/>
      <c r="L12" s="1003"/>
      <c r="M12" s="91"/>
    </row>
    <row r="13" spans="2:13" ht="22.5" customHeight="1" x14ac:dyDescent="0.15">
      <c r="B13" s="89"/>
      <c r="C13" s="100"/>
      <c r="D13" s="102"/>
      <c r="E13" s="100"/>
      <c r="F13" s="90" t="s">
        <v>151</v>
      </c>
      <c r="G13" s="102"/>
      <c r="H13" s="99" t="s">
        <v>152</v>
      </c>
      <c r="I13" s="90"/>
      <c r="J13" s="1007" t="s">
        <v>153</v>
      </c>
      <c r="K13" s="999"/>
      <c r="L13" s="1008"/>
      <c r="M13" s="91"/>
    </row>
    <row r="14" spans="2:13" ht="22.5" customHeight="1" x14ac:dyDescent="0.15">
      <c r="B14" s="89"/>
      <c r="C14" s="100"/>
      <c r="D14" s="102"/>
      <c r="E14" s="100"/>
      <c r="F14" s="90"/>
      <c r="G14" s="102"/>
      <c r="H14" s="99" t="s">
        <v>146</v>
      </c>
      <c r="I14" s="90"/>
      <c r="J14" s="1007"/>
      <c r="K14" s="999"/>
      <c r="L14" s="1008"/>
      <c r="M14" s="91"/>
    </row>
    <row r="15" spans="2:13" ht="22.5" customHeight="1" x14ac:dyDescent="0.15">
      <c r="B15" s="89"/>
      <c r="C15" s="103"/>
      <c r="D15" s="106"/>
      <c r="E15" s="103"/>
      <c r="F15" s="105"/>
      <c r="G15" s="106"/>
      <c r="H15" s="104"/>
      <c r="I15" s="104"/>
      <c r="J15" s="1004"/>
      <c r="K15" s="1009"/>
      <c r="L15" s="1005"/>
      <c r="M15" s="91"/>
    </row>
    <row r="16" spans="2:13" ht="71.25" customHeight="1" thickBot="1" x14ac:dyDescent="0.2">
      <c r="B16" s="92"/>
      <c r="C16" s="93"/>
      <c r="D16" s="93"/>
      <c r="E16" s="93"/>
      <c r="F16" s="93"/>
      <c r="G16" s="93"/>
      <c r="H16" s="93"/>
      <c r="I16" s="93"/>
      <c r="J16" s="93"/>
      <c r="K16" s="93"/>
      <c r="L16" s="93"/>
      <c r="M16" s="94"/>
    </row>
    <row r="17" spans="2:3" ht="22.5" customHeight="1" x14ac:dyDescent="0.15">
      <c r="B17" s="95" t="s">
        <v>136</v>
      </c>
      <c r="C17" s="85" t="s">
        <v>137</v>
      </c>
    </row>
    <row r="18" spans="2:3" ht="22.5" customHeight="1" x14ac:dyDescent="0.15">
      <c r="B18" s="85">
        <v>2</v>
      </c>
      <c r="C18" s="85" t="s">
        <v>138</v>
      </c>
    </row>
    <row r="19" spans="2:3" ht="22.5" customHeight="1" x14ac:dyDescent="0.15">
      <c r="B19" s="85">
        <v>3</v>
      </c>
      <c r="C19" s="85" t="s">
        <v>139</v>
      </c>
    </row>
  </sheetData>
  <mergeCells count="11">
    <mergeCell ref="G9:H9"/>
    <mergeCell ref="J12:L12"/>
    <mergeCell ref="J13:L13"/>
    <mergeCell ref="J14:L14"/>
    <mergeCell ref="J15:L15"/>
    <mergeCell ref="G8:H8"/>
    <mergeCell ref="B3:D3"/>
    <mergeCell ref="E3:H3"/>
    <mergeCell ref="G6:H6"/>
    <mergeCell ref="I6:L6"/>
    <mergeCell ref="G7:H7"/>
  </mergeCells>
  <phoneticPr fontId="5"/>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T24"/>
  <sheetViews>
    <sheetView view="pageBreakPreview" zoomScaleNormal="100" zoomScaleSheetLayoutView="100" workbookViewId="0">
      <selection activeCell="K4" sqref="K4:S4"/>
    </sheetView>
  </sheetViews>
  <sheetFormatPr defaultColWidth="6.625" defaultRowHeight="12" x14ac:dyDescent="0.15"/>
  <cols>
    <col min="1" max="20" width="4.375" style="107" customWidth="1"/>
    <col min="21" max="16384" width="6.625" style="107"/>
  </cols>
  <sheetData>
    <row r="1" spans="1:20" ht="17.649999999999999" customHeight="1" x14ac:dyDescent="0.15">
      <c r="A1" s="1010" t="s">
        <v>154</v>
      </c>
      <c r="B1" s="1010"/>
      <c r="C1" s="1010"/>
      <c r="D1" s="1010"/>
      <c r="E1" s="1010"/>
      <c r="F1" s="1010"/>
      <c r="G1" s="1010"/>
      <c r="H1" s="1010"/>
      <c r="I1" s="1010"/>
      <c r="J1" s="1010"/>
      <c r="K1" s="1010"/>
      <c r="L1" s="1010"/>
      <c r="M1" s="1010"/>
      <c r="N1" s="1010"/>
      <c r="O1" s="1010"/>
      <c r="P1" s="1010"/>
      <c r="Q1" s="1010"/>
      <c r="R1" s="1010"/>
      <c r="S1" s="1010"/>
      <c r="T1" s="1010"/>
    </row>
    <row r="2" spans="1:20" ht="19.149999999999999" customHeight="1" x14ac:dyDescent="0.15">
      <c r="A2" s="1011" t="s">
        <v>155</v>
      </c>
      <c r="B2" s="1011"/>
      <c r="C2" s="1011"/>
      <c r="D2" s="1011"/>
      <c r="E2" s="1011"/>
      <c r="F2" s="1011"/>
      <c r="G2" s="1011"/>
      <c r="H2" s="1011"/>
      <c r="I2" s="1011"/>
      <c r="J2" s="1011"/>
      <c r="K2" s="1011"/>
      <c r="L2" s="1011"/>
      <c r="M2" s="1011"/>
      <c r="N2" s="1011"/>
      <c r="O2" s="1011"/>
      <c r="P2" s="1011"/>
      <c r="Q2" s="1011"/>
      <c r="R2" s="1011"/>
      <c r="S2" s="1011"/>
      <c r="T2" s="1011"/>
    </row>
    <row r="3" spans="1:20" ht="16.899999999999999" customHeight="1" x14ac:dyDescent="0.15">
      <c r="A3" s="108"/>
      <c r="B3" s="108"/>
      <c r="C3" s="108"/>
      <c r="D3" s="108"/>
      <c r="E3" s="108"/>
      <c r="F3" s="108"/>
      <c r="G3" s="108"/>
      <c r="H3" s="108"/>
      <c r="I3" s="108"/>
      <c r="J3" s="109" t="s">
        <v>156</v>
      </c>
      <c r="K3" s="1012" t="s">
        <v>132</v>
      </c>
      <c r="L3" s="1012"/>
      <c r="M3" s="1012"/>
      <c r="N3" s="1012"/>
      <c r="O3" s="1012"/>
      <c r="P3" s="1012"/>
      <c r="Q3" s="1012"/>
      <c r="R3" s="1012"/>
      <c r="S3" s="1012"/>
      <c r="T3" s="108" t="s">
        <v>157</v>
      </c>
    </row>
    <row r="4" spans="1:20" ht="16.899999999999999" customHeight="1" x14ac:dyDescent="0.15">
      <c r="A4" s="108"/>
      <c r="B4" s="108"/>
      <c r="C4" s="108"/>
      <c r="D4" s="108"/>
      <c r="E4" s="108"/>
      <c r="F4" s="108"/>
      <c r="G4" s="108"/>
      <c r="H4" s="108"/>
      <c r="I4" s="108"/>
      <c r="J4" s="109" t="s">
        <v>158</v>
      </c>
      <c r="K4" s="1012"/>
      <c r="L4" s="1012"/>
      <c r="M4" s="1012"/>
      <c r="N4" s="1012"/>
      <c r="O4" s="1012"/>
      <c r="P4" s="1012"/>
      <c r="Q4" s="1012"/>
      <c r="R4" s="1012"/>
      <c r="S4" s="1012"/>
      <c r="T4" s="108" t="s">
        <v>157</v>
      </c>
    </row>
    <row r="5" spans="1:20" ht="16.899999999999999" customHeight="1" thickBot="1" x14ac:dyDescent="0.2">
      <c r="A5" s="108"/>
      <c r="B5" s="108"/>
      <c r="C5" s="108"/>
      <c r="D5" s="108"/>
      <c r="E5" s="108"/>
      <c r="F5" s="108"/>
      <c r="G5" s="108"/>
      <c r="H5" s="108"/>
      <c r="I5" s="108"/>
      <c r="J5" s="108"/>
      <c r="K5" s="108"/>
      <c r="L5" s="108"/>
      <c r="M5" s="108"/>
      <c r="N5" s="108"/>
      <c r="O5" s="108"/>
      <c r="P5" s="108"/>
      <c r="Q5" s="108"/>
      <c r="R5" s="108"/>
      <c r="S5" s="108"/>
      <c r="T5" s="108"/>
    </row>
    <row r="6" spans="1:20" ht="33.75" customHeight="1" x14ac:dyDescent="0.15">
      <c r="A6" s="1013" t="s">
        <v>159</v>
      </c>
      <c r="B6" s="1014"/>
      <c r="C6" s="1015" t="s">
        <v>160</v>
      </c>
      <c r="D6" s="1015"/>
      <c r="E6" s="1015"/>
      <c r="F6" s="1015"/>
      <c r="G6" s="1015"/>
      <c r="H6" s="1015"/>
      <c r="I6" s="1015" t="s">
        <v>161</v>
      </c>
      <c r="J6" s="1015"/>
      <c r="K6" s="1015"/>
      <c r="L6" s="1015"/>
      <c r="M6" s="1015"/>
      <c r="N6" s="1015"/>
      <c r="O6" s="1015"/>
      <c r="P6" s="1015"/>
      <c r="Q6" s="1015"/>
      <c r="R6" s="1015"/>
      <c r="S6" s="1015"/>
      <c r="T6" s="1016"/>
    </row>
    <row r="7" spans="1:20" s="108" customFormat="1" ht="24.75" customHeight="1" x14ac:dyDescent="0.15">
      <c r="A7" s="1017"/>
      <c r="B7" s="1018"/>
      <c r="C7" s="1019" t="s">
        <v>162</v>
      </c>
      <c r="D7" s="1020"/>
      <c r="E7" s="1020"/>
      <c r="F7" s="1020"/>
      <c r="G7" s="1020"/>
      <c r="H7" s="1021"/>
      <c r="I7" s="1019"/>
      <c r="J7" s="1020"/>
      <c r="K7" s="1020"/>
      <c r="L7" s="1020"/>
      <c r="M7" s="1020"/>
      <c r="N7" s="1020"/>
      <c r="O7" s="1020"/>
      <c r="P7" s="1020"/>
      <c r="Q7" s="1020"/>
      <c r="R7" s="1020"/>
      <c r="S7" s="1020"/>
      <c r="T7" s="1022"/>
    </row>
    <row r="8" spans="1:20" s="108" customFormat="1" ht="24.75" customHeight="1" x14ac:dyDescent="0.15">
      <c r="A8" s="1017"/>
      <c r="B8" s="1018"/>
      <c r="C8" s="1019"/>
      <c r="D8" s="1020"/>
      <c r="E8" s="1020"/>
      <c r="F8" s="1020"/>
      <c r="G8" s="1020"/>
      <c r="H8" s="1021"/>
      <c r="I8" s="1019"/>
      <c r="J8" s="1020"/>
      <c r="K8" s="1020"/>
      <c r="L8" s="1020"/>
      <c r="M8" s="1020"/>
      <c r="N8" s="1020"/>
      <c r="O8" s="1020"/>
      <c r="P8" s="1020"/>
      <c r="Q8" s="1020"/>
      <c r="R8" s="1020"/>
      <c r="S8" s="1020"/>
      <c r="T8" s="1022"/>
    </row>
    <row r="9" spans="1:20" s="108" customFormat="1" ht="24.75" customHeight="1" x14ac:dyDescent="0.15">
      <c r="A9" s="1017"/>
      <c r="B9" s="1018"/>
      <c r="C9" s="1019"/>
      <c r="D9" s="1020"/>
      <c r="E9" s="1020"/>
      <c r="F9" s="1020"/>
      <c r="G9" s="1020"/>
      <c r="H9" s="1021"/>
      <c r="I9" s="1019"/>
      <c r="J9" s="1020"/>
      <c r="K9" s="1020"/>
      <c r="L9" s="1020"/>
      <c r="M9" s="1020"/>
      <c r="N9" s="1020"/>
      <c r="O9" s="1020"/>
      <c r="P9" s="1020"/>
      <c r="Q9" s="1020"/>
      <c r="R9" s="1020"/>
      <c r="S9" s="1020"/>
      <c r="T9" s="1022"/>
    </row>
    <row r="10" spans="1:20" s="108" customFormat="1" ht="24.75" customHeight="1" x14ac:dyDescent="0.15">
      <c r="A10" s="1017"/>
      <c r="B10" s="1018"/>
      <c r="C10" s="1019"/>
      <c r="D10" s="1020"/>
      <c r="E10" s="1020"/>
      <c r="F10" s="1020"/>
      <c r="G10" s="1020"/>
      <c r="H10" s="1021"/>
      <c r="I10" s="1019"/>
      <c r="J10" s="1020"/>
      <c r="K10" s="1020"/>
      <c r="L10" s="1020"/>
      <c r="M10" s="1020"/>
      <c r="N10" s="1020"/>
      <c r="O10" s="1020"/>
      <c r="P10" s="1020"/>
      <c r="Q10" s="1020"/>
      <c r="R10" s="1020"/>
      <c r="S10" s="1020"/>
      <c r="T10" s="1022"/>
    </row>
    <row r="11" spans="1:20" s="108" customFormat="1" ht="24.75" customHeight="1" x14ac:dyDescent="0.15">
      <c r="A11" s="1017"/>
      <c r="B11" s="1018"/>
      <c r="C11" s="1019"/>
      <c r="D11" s="1020"/>
      <c r="E11" s="1020"/>
      <c r="F11" s="1020"/>
      <c r="G11" s="1020"/>
      <c r="H11" s="1021"/>
      <c r="I11" s="1019"/>
      <c r="J11" s="1020"/>
      <c r="K11" s="1020"/>
      <c r="L11" s="1020"/>
      <c r="M11" s="1020"/>
      <c r="N11" s="1020"/>
      <c r="O11" s="1020"/>
      <c r="P11" s="1020"/>
      <c r="Q11" s="1020"/>
      <c r="R11" s="1020"/>
      <c r="S11" s="1020"/>
      <c r="T11" s="1022"/>
    </row>
    <row r="12" spans="1:20" s="108" customFormat="1" ht="24.75" customHeight="1" x14ac:dyDescent="0.15">
      <c r="A12" s="1017"/>
      <c r="B12" s="1018"/>
      <c r="C12" s="1019"/>
      <c r="D12" s="1020"/>
      <c r="E12" s="1020"/>
      <c r="F12" s="1020"/>
      <c r="G12" s="1020"/>
      <c r="H12" s="1021"/>
      <c r="I12" s="1019"/>
      <c r="J12" s="1020"/>
      <c r="K12" s="1020"/>
      <c r="L12" s="1020"/>
      <c r="M12" s="1020"/>
      <c r="N12" s="1020"/>
      <c r="O12" s="1020"/>
      <c r="P12" s="1020"/>
      <c r="Q12" s="1020"/>
      <c r="R12" s="1020"/>
      <c r="S12" s="1020"/>
      <c r="T12" s="1022"/>
    </row>
    <row r="13" spans="1:20" s="108" customFormat="1" ht="24.75" customHeight="1" x14ac:dyDescent="0.15">
      <c r="A13" s="1017"/>
      <c r="B13" s="1018"/>
      <c r="C13" s="1019"/>
      <c r="D13" s="1020"/>
      <c r="E13" s="1020"/>
      <c r="F13" s="1020"/>
      <c r="G13" s="1020"/>
      <c r="H13" s="1021"/>
      <c r="I13" s="1019"/>
      <c r="J13" s="1020"/>
      <c r="K13" s="1020"/>
      <c r="L13" s="1020"/>
      <c r="M13" s="1020"/>
      <c r="N13" s="1020"/>
      <c r="O13" s="1020"/>
      <c r="P13" s="1020"/>
      <c r="Q13" s="1020"/>
      <c r="R13" s="1020"/>
      <c r="S13" s="1020"/>
      <c r="T13" s="1022"/>
    </row>
    <row r="14" spans="1:20" s="108" customFormat="1" ht="24.75" customHeight="1" x14ac:dyDescent="0.15">
      <c r="A14" s="1017"/>
      <c r="B14" s="1018"/>
      <c r="C14" s="1019"/>
      <c r="D14" s="1020"/>
      <c r="E14" s="1020"/>
      <c r="F14" s="1020"/>
      <c r="G14" s="1020"/>
      <c r="H14" s="1021"/>
      <c r="I14" s="1019"/>
      <c r="J14" s="1020"/>
      <c r="K14" s="1020"/>
      <c r="L14" s="1020"/>
      <c r="M14" s="1020"/>
      <c r="N14" s="1020"/>
      <c r="O14" s="1020"/>
      <c r="P14" s="1020"/>
      <c r="Q14" s="1020"/>
      <c r="R14" s="1020"/>
      <c r="S14" s="1020"/>
      <c r="T14" s="1022"/>
    </row>
    <row r="15" spans="1:20" s="108" customFormat="1" ht="24.75" customHeight="1" x14ac:dyDescent="0.15">
      <c r="A15" s="1017"/>
      <c r="B15" s="1018"/>
      <c r="C15" s="1019"/>
      <c r="D15" s="1020"/>
      <c r="E15" s="1020"/>
      <c r="F15" s="1020"/>
      <c r="G15" s="1020"/>
      <c r="H15" s="1021"/>
      <c r="I15" s="1019"/>
      <c r="J15" s="1020"/>
      <c r="K15" s="1020"/>
      <c r="L15" s="1020"/>
      <c r="M15" s="1020"/>
      <c r="N15" s="1020"/>
      <c r="O15" s="1020"/>
      <c r="P15" s="1020"/>
      <c r="Q15" s="1020"/>
      <c r="R15" s="1020"/>
      <c r="S15" s="1020"/>
      <c r="T15" s="1022"/>
    </row>
    <row r="16" spans="1:20" s="108" customFormat="1" ht="24.75" customHeight="1" x14ac:dyDescent="0.15">
      <c r="A16" s="1017"/>
      <c r="B16" s="1018"/>
      <c r="C16" s="1019"/>
      <c r="D16" s="1020"/>
      <c r="E16" s="1020"/>
      <c r="F16" s="1020"/>
      <c r="G16" s="1020"/>
      <c r="H16" s="1021"/>
      <c r="I16" s="1019"/>
      <c r="J16" s="1020"/>
      <c r="K16" s="1020"/>
      <c r="L16" s="1020"/>
      <c r="M16" s="1020"/>
      <c r="N16" s="1020"/>
      <c r="O16" s="1020"/>
      <c r="P16" s="1020"/>
      <c r="Q16" s="1020"/>
      <c r="R16" s="1020"/>
      <c r="S16" s="1020"/>
      <c r="T16" s="1022"/>
    </row>
    <row r="17" spans="1:20" s="108" customFormat="1" ht="24.75" customHeight="1" x14ac:dyDescent="0.15">
      <c r="A17" s="1017"/>
      <c r="B17" s="1018"/>
      <c r="C17" s="1019"/>
      <c r="D17" s="1020"/>
      <c r="E17" s="1020"/>
      <c r="F17" s="1020"/>
      <c r="G17" s="1020"/>
      <c r="H17" s="1021"/>
      <c r="I17" s="1019"/>
      <c r="J17" s="1020"/>
      <c r="K17" s="1020"/>
      <c r="L17" s="1020"/>
      <c r="M17" s="1020"/>
      <c r="N17" s="1020"/>
      <c r="O17" s="1020"/>
      <c r="P17" s="1020"/>
      <c r="Q17" s="1020"/>
      <c r="R17" s="1020"/>
      <c r="S17" s="1020"/>
      <c r="T17" s="1022"/>
    </row>
    <row r="18" spans="1:20" s="108" customFormat="1" ht="24.75" customHeight="1" thickBot="1" x14ac:dyDescent="0.2">
      <c r="A18" s="1025"/>
      <c r="B18" s="1026"/>
      <c r="C18" s="1027"/>
      <c r="D18" s="1028"/>
      <c r="E18" s="1028"/>
      <c r="F18" s="1028"/>
      <c r="G18" s="1028"/>
      <c r="H18" s="1029"/>
      <c r="I18" s="1027"/>
      <c r="J18" s="1028"/>
      <c r="K18" s="1028"/>
      <c r="L18" s="1028"/>
      <c r="M18" s="1028"/>
      <c r="N18" s="1028"/>
      <c r="O18" s="1028"/>
      <c r="P18" s="1028"/>
      <c r="Q18" s="1028"/>
      <c r="R18" s="1028"/>
      <c r="S18" s="1028"/>
      <c r="T18" s="1030"/>
    </row>
    <row r="19" spans="1:20" ht="16.5" customHeight="1" x14ac:dyDescent="0.15">
      <c r="A19" s="108"/>
      <c r="B19" s="108"/>
      <c r="C19" s="108"/>
      <c r="D19" s="108"/>
      <c r="E19" s="108"/>
      <c r="F19" s="108"/>
      <c r="G19" s="108"/>
      <c r="H19" s="108"/>
      <c r="I19" s="108"/>
      <c r="J19" s="108"/>
      <c r="K19" s="108"/>
      <c r="L19" s="108"/>
      <c r="M19" s="108"/>
      <c r="N19" s="108"/>
      <c r="O19" s="108"/>
      <c r="P19" s="108"/>
      <c r="Q19" s="108"/>
      <c r="R19" s="108"/>
      <c r="S19" s="108"/>
      <c r="T19" s="108"/>
    </row>
    <row r="21" spans="1:20" ht="12.75" customHeight="1" x14ac:dyDescent="0.15">
      <c r="A21" s="1023" t="s">
        <v>22</v>
      </c>
      <c r="B21" s="1023"/>
      <c r="C21" s="1024" t="s">
        <v>163</v>
      </c>
      <c r="D21" s="1024"/>
      <c r="E21" s="1024"/>
      <c r="F21" s="1024"/>
      <c r="G21" s="1024"/>
      <c r="H21" s="1024"/>
      <c r="I21" s="1024"/>
      <c r="J21" s="1024"/>
      <c r="K21" s="1024"/>
      <c r="L21" s="1024"/>
      <c r="M21" s="1024"/>
      <c r="N21" s="1024"/>
      <c r="O21" s="1024"/>
      <c r="P21" s="1024"/>
      <c r="Q21" s="1024"/>
      <c r="R21" s="1024"/>
      <c r="S21" s="1024"/>
      <c r="T21" s="1024"/>
    </row>
    <row r="22" spans="1:20" x14ac:dyDescent="0.15">
      <c r="C22" s="1024"/>
      <c r="D22" s="1024"/>
      <c r="E22" s="1024"/>
      <c r="F22" s="1024"/>
      <c r="G22" s="1024"/>
      <c r="H22" s="1024"/>
      <c r="I22" s="1024"/>
      <c r="J22" s="1024"/>
      <c r="K22" s="1024"/>
      <c r="L22" s="1024"/>
      <c r="M22" s="1024"/>
      <c r="N22" s="1024"/>
      <c r="O22" s="1024"/>
      <c r="P22" s="1024"/>
      <c r="Q22" s="1024"/>
      <c r="R22" s="1024"/>
      <c r="S22" s="1024"/>
      <c r="T22" s="1024"/>
    </row>
    <row r="23" spans="1:20" x14ac:dyDescent="0.15">
      <c r="C23" s="1024"/>
      <c r="D23" s="1024"/>
      <c r="E23" s="1024"/>
      <c r="F23" s="1024"/>
      <c r="G23" s="1024"/>
      <c r="H23" s="1024"/>
      <c r="I23" s="1024"/>
      <c r="J23" s="1024"/>
      <c r="K23" s="1024"/>
      <c r="L23" s="1024"/>
      <c r="M23" s="1024"/>
      <c r="N23" s="1024"/>
      <c r="O23" s="1024"/>
      <c r="P23" s="1024"/>
      <c r="Q23" s="1024"/>
      <c r="R23" s="1024"/>
      <c r="S23" s="1024"/>
      <c r="T23" s="1024"/>
    </row>
    <row r="24" spans="1:20" ht="47.25" customHeight="1" x14ac:dyDescent="0.15">
      <c r="C24" s="1024"/>
      <c r="D24" s="1024"/>
      <c r="E24" s="1024"/>
      <c r="F24" s="1024"/>
      <c r="G24" s="1024"/>
      <c r="H24" s="1024"/>
      <c r="I24" s="1024"/>
      <c r="J24" s="1024"/>
      <c r="K24" s="1024"/>
      <c r="L24" s="1024"/>
      <c r="M24" s="1024"/>
      <c r="N24" s="1024"/>
      <c r="O24" s="1024"/>
      <c r="P24" s="1024"/>
      <c r="Q24" s="1024"/>
      <c r="R24" s="1024"/>
      <c r="S24" s="1024"/>
      <c r="T24" s="1024"/>
    </row>
  </sheetData>
  <mergeCells count="45">
    <mergeCell ref="A21:B21"/>
    <mergeCell ref="C21:T24"/>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5"/>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C16"/>
  <sheetViews>
    <sheetView view="pageBreakPreview" zoomScaleNormal="100" zoomScaleSheetLayoutView="100" workbookViewId="0">
      <selection activeCell="C3" sqref="C3"/>
    </sheetView>
  </sheetViews>
  <sheetFormatPr defaultColWidth="6.625" defaultRowHeight="12" x14ac:dyDescent="0.15"/>
  <cols>
    <col min="1" max="1" width="0.625" style="107" customWidth="1"/>
    <col min="2" max="2" width="23.125" style="107" customWidth="1"/>
    <col min="3" max="3" width="53.125" style="107" customWidth="1"/>
    <col min="4" max="4" width="0.625" style="107" customWidth="1"/>
    <col min="5" max="16384" width="6.625" style="107"/>
  </cols>
  <sheetData>
    <row r="1" spans="2:3" ht="16.899999999999999" customHeight="1" x14ac:dyDescent="0.15">
      <c r="B1" s="110" t="s">
        <v>164</v>
      </c>
    </row>
    <row r="2" spans="2:3" ht="32.450000000000003" customHeight="1" thickBot="1" x14ac:dyDescent="0.2">
      <c r="B2" s="1037" t="s">
        <v>165</v>
      </c>
      <c r="C2" s="1037"/>
    </row>
    <row r="3" spans="2:3" s="84" customFormat="1" ht="25.15" customHeight="1" x14ac:dyDescent="0.15">
      <c r="B3" s="111" t="s">
        <v>166</v>
      </c>
      <c r="C3" s="112"/>
    </row>
    <row r="4" spans="2:3" s="84" customFormat="1" ht="22.9" customHeight="1" thickBot="1" x14ac:dyDescent="0.2">
      <c r="B4" s="113" t="s">
        <v>167</v>
      </c>
      <c r="C4" s="114" t="s">
        <v>132</v>
      </c>
    </row>
    <row r="5" spans="2:3" s="84" customFormat="1" ht="22.9" customHeight="1" thickBot="1" x14ac:dyDescent="0.2">
      <c r="B5" s="115"/>
      <c r="C5" s="116"/>
    </row>
    <row r="6" spans="2:3" s="84" customFormat="1" ht="33.75" customHeight="1" x14ac:dyDescent="0.15">
      <c r="B6" s="1038" t="s">
        <v>168</v>
      </c>
      <c r="C6" s="1039"/>
    </row>
    <row r="7" spans="2:3" s="84" customFormat="1" ht="24.95" customHeight="1" x14ac:dyDescent="0.15">
      <c r="B7" s="1040" t="s">
        <v>169</v>
      </c>
      <c r="C7" s="1041"/>
    </row>
    <row r="8" spans="2:3" s="84" customFormat="1" ht="99.95" customHeight="1" x14ac:dyDescent="0.15">
      <c r="B8" s="1033"/>
      <c r="C8" s="1034"/>
    </row>
    <row r="9" spans="2:3" s="84" customFormat="1" ht="24.95" customHeight="1" x14ac:dyDescent="0.15">
      <c r="B9" s="1031" t="s">
        <v>170</v>
      </c>
      <c r="C9" s="1032"/>
    </row>
    <row r="10" spans="2:3" ht="99.95" customHeight="1" x14ac:dyDescent="0.15">
      <c r="B10" s="1033"/>
      <c r="C10" s="1034"/>
    </row>
    <row r="11" spans="2:3" ht="24.95" customHeight="1" x14ac:dyDescent="0.15">
      <c r="B11" s="1031" t="s">
        <v>171</v>
      </c>
      <c r="C11" s="1032"/>
    </row>
    <row r="12" spans="2:3" ht="99.95" customHeight="1" x14ac:dyDescent="0.15">
      <c r="B12" s="1033"/>
      <c r="C12" s="1034"/>
    </row>
    <row r="13" spans="2:3" ht="24.95" customHeight="1" x14ac:dyDescent="0.15">
      <c r="B13" s="1033"/>
      <c r="C13" s="1034"/>
    </row>
    <row r="14" spans="2:3" ht="99.95" customHeight="1" thickBot="1" x14ac:dyDescent="0.2">
      <c r="B14" s="1035"/>
      <c r="C14" s="1036"/>
    </row>
    <row r="15" spans="2:3" ht="13.5" x14ac:dyDescent="0.15">
      <c r="B15" s="117"/>
      <c r="C15" s="117"/>
    </row>
    <row r="16" spans="2:3" ht="12.75" x14ac:dyDescent="0.15">
      <c r="B16" s="110" t="s">
        <v>172</v>
      </c>
    </row>
  </sheetData>
  <mergeCells count="8">
    <mergeCell ref="B11:C11"/>
    <mergeCell ref="B12:C14"/>
    <mergeCell ref="B2:C2"/>
    <mergeCell ref="B6:C6"/>
    <mergeCell ref="B7:C7"/>
    <mergeCell ref="B8:C8"/>
    <mergeCell ref="B9:C9"/>
    <mergeCell ref="B10:C10"/>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L24"/>
  <sheetViews>
    <sheetView view="pageBreakPreview" zoomScaleNormal="130" zoomScaleSheetLayoutView="100" workbookViewId="0">
      <selection activeCell="G5" sqref="G5"/>
    </sheetView>
  </sheetViews>
  <sheetFormatPr defaultColWidth="6.625" defaultRowHeight="12.75" x14ac:dyDescent="0.15"/>
  <cols>
    <col min="1" max="1" width="4.75" style="118" customWidth="1"/>
    <col min="2" max="3" width="11.125" style="118" customWidth="1"/>
    <col min="4" max="5" width="9.625" style="118" customWidth="1"/>
    <col min="6" max="6" width="13.375" style="118" customWidth="1"/>
    <col min="7" max="12" width="4" style="118" customWidth="1"/>
    <col min="13" max="16384" width="6.625" style="118"/>
  </cols>
  <sheetData>
    <row r="1" spans="1:12" x14ac:dyDescent="0.15">
      <c r="A1" s="1046" t="s">
        <v>173</v>
      </c>
      <c r="B1" s="1046"/>
      <c r="C1" s="1046"/>
      <c r="D1" s="1046"/>
      <c r="E1" s="1046"/>
      <c r="F1" s="1046"/>
      <c r="G1" s="1046"/>
      <c r="H1" s="1046"/>
      <c r="I1" s="1046"/>
      <c r="J1" s="1046"/>
      <c r="K1" s="1046"/>
      <c r="L1" s="1046"/>
    </row>
    <row r="3" spans="1:12" ht="16.899999999999999" customHeight="1" x14ac:dyDescent="0.15">
      <c r="A3" s="1037" t="s">
        <v>174</v>
      </c>
      <c r="B3" s="1037"/>
      <c r="C3" s="1037"/>
      <c r="D3" s="1037"/>
      <c r="E3" s="1037"/>
      <c r="F3" s="1037"/>
      <c r="G3" s="1037"/>
      <c r="H3" s="1037"/>
      <c r="I3" s="1037"/>
      <c r="J3" s="1037"/>
      <c r="K3" s="1037"/>
      <c r="L3" s="1037"/>
    </row>
    <row r="4" spans="1:12" ht="16.899999999999999" customHeight="1" x14ac:dyDescent="0.15">
      <c r="A4" s="119"/>
      <c r="B4" s="119"/>
      <c r="C4" s="119"/>
      <c r="D4" s="119"/>
      <c r="E4" s="119"/>
      <c r="F4" s="119"/>
      <c r="G4" s="119"/>
      <c r="H4" s="119"/>
      <c r="I4" s="119"/>
      <c r="J4" s="119"/>
      <c r="K4" s="119"/>
      <c r="L4" s="119"/>
    </row>
    <row r="5" spans="1:12" ht="24" customHeight="1" x14ac:dyDescent="0.15">
      <c r="A5" s="120"/>
      <c r="B5" s="120"/>
      <c r="C5" s="120"/>
      <c r="D5" s="120"/>
      <c r="E5" s="120"/>
      <c r="F5" s="120"/>
      <c r="G5" s="121"/>
      <c r="H5" s="122" t="s">
        <v>23</v>
      </c>
      <c r="I5" s="123"/>
      <c r="J5" s="122" t="s">
        <v>175</v>
      </c>
      <c r="K5" s="123"/>
      <c r="L5" s="122" t="s">
        <v>133</v>
      </c>
    </row>
    <row r="6" spans="1:12" ht="16.899999999999999" customHeight="1" x14ac:dyDescent="0.15">
      <c r="A6" s="1047" t="s">
        <v>176</v>
      </c>
      <c r="B6" s="1047"/>
      <c r="C6" s="120" t="s">
        <v>177</v>
      </c>
      <c r="D6" s="120"/>
      <c r="E6" s="120"/>
      <c r="F6" s="120"/>
      <c r="G6" s="120"/>
      <c r="H6" s="120"/>
      <c r="I6" s="120"/>
      <c r="J6" s="120"/>
      <c r="K6" s="120"/>
      <c r="L6" s="120"/>
    </row>
    <row r="7" spans="1:12" ht="16.899999999999999" customHeight="1" x14ac:dyDescent="0.15">
      <c r="A7" s="124"/>
      <c r="B7" s="124"/>
      <c r="C7" s="124"/>
      <c r="D7" s="124"/>
      <c r="E7" s="124"/>
      <c r="F7" s="124"/>
      <c r="G7" s="124"/>
      <c r="H7" s="124"/>
      <c r="I7" s="124"/>
      <c r="J7" s="124"/>
      <c r="K7" s="124"/>
      <c r="L7" s="124"/>
    </row>
    <row r="8" spans="1:12" s="126" customFormat="1" ht="21" customHeight="1" x14ac:dyDescent="0.15">
      <c r="A8" s="1048" t="s">
        <v>178</v>
      </c>
      <c r="B8" s="1048"/>
      <c r="C8" s="1048"/>
      <c r="D8" s="125" t="s">
        <v>179</v>
      </c>
      <c r="E8" s="1049"/>
      <c r="F8" s="1049"/>
      <c r="G8" s="1049"/>
      <c r="H8" s="1049"/>
      <c r="I8" s="1049"/>
      <c r="J8" s="1049"/>
      <c r="K8" s="1049"/>
      <c r="L8" s="1049"/>
    </row>
    <row r="9" spans="1:12" ht="21" customHeight="1" x14ac:dyDescent="0.15">
      <c r="A9" s="127"/>
      <c r="B9" s="127"/>
      <c r="C9" s="127"/>
      <c r="D9" s="128"/>
      <c r="E9" s="1050"/>
      <c r="F9" s="1050"/>
      <c r="G9" s="1050"/>
      <c r="H9" s="1050"/>
      <c r="I9" s="1050"/>
      <c r="J9" s="1050"/>
      <c r="K9" s="1050"/>
      <c r="L9" s="1050"/>
    </row>
    <row r="10" spans="1:12" ht="21" customHeight="1" x14ac:dyDescent="0.15">
      <c r="A10" s="127"/>
      <c r="B10" s="127"/>
      <c r="C10" s="127"/>
      <c r="D10" s="1042" t="s">
        <v>180</v>
      </c>
      <c r="E10" s="1042"/>
      <c r="F10" s="1043"/>
      <c r="G10" s="1043"/>
      <c r="H10" s="1043"/>
      <c r="I10" s="1043"/>
      <c r="J10" s="1043"/>
      <c r="K10" s="1043"/>
      <c r="L10" s="1043"/>
    </row>
    <row r="11" spans="1:12" ht="21" customHeight="1" x14ac:dyDescent="0.15">
      <c r="D11" s="1045"/>
      <c r="E11" s="1045"/>
      <c r="F11" s="1044"/>
      <c r="G11" s="1044"/>
      <c r="H11" s="1044"/>
      <c r="I11" s="1044"/>
      <c r="J11" s="1044"/>
      <c r="K11" s="1044"/>
      <c r="L11" s="1044"/>
    </row>
    <row r="12" spans="1:12" ht="27.75" customHeight="1" x14ac:dyDescent="0.15">
      <c r="A12" s="1051"/>
      <c r="B12" s="1051"/>
      <c r="C12" s="1051"/>
      <c r="D12" s="1051"/>
      <c r="E12" s="1051"/>
      <c r="F12" s="1051"/>
      <c r="G12" s="1051"/>
      <c r="H12" s="1051"/>
      <c r="I12" s="1051"/>
      <c r="J12" s="1051"/>
      <c r="K12" s="1051"/>
      <c r="L12" s="1051"/>
    </row>
    <row r="13" spans="1:12" ht="27.75" customHeight="1" x14ac:dyDescent="0.15">
      <c r="A13" s="129"/>
      <c r="B13" s="129"/>
      <c r="C13" s="129"/>
      <c r="D13" s="129"/>
      <c r="E13" s="129"/>
      <c r="F13" s="129"/>
      <c r="G13" s="129"/>
      <c r="H13" s="129"/>
      <c r="I13" s="129"/>
      <c r="J13" s="129"/>
      <c r="K13" s="129"/>
      <c r="L13" s="129"/>
    </row>
    <row r="14" spans="1:12" s="84" customFormat="1" ht="16.899999999999999" customHeight="1" x14ac:dyDescent="0.15">
      <c r="A14" s="130" t="s">
        <v>181</v>
      </c>
      <c r="B14" s="131"/>
      <c r="C14" s="131"/>
      <c r="D14" s="131"/>
      <c r="E14" s="131"/>
      <c r="F14" s="131"/>
      <c r="G14" s="131"/>
      <c r="H14" s="131"/>
      <c r="I14" s="131"/>
      <c r="J14" s="131"/>
      <c r="K14" s="131"/>
      <c r="L14" s="131"/>
    </row>
    <row r="20" spans="1:8" ht="19.5" customHeight="1" x14ac:dyDescent="0.15">
      <c r="A20" s="132" t="s">
        <v>433</v>
      </c>
      <c r="B20" s="1052" t="s">
        <v>182</v>
      </c>
      <c r="C20" s="1053"/>
      <c r="D20" s="1053"/>
      <c r="E20" s="1053"/>
      <c r="F20" s="1053"/>
      <c r="G20" s="1053"/>
      <c r="H20" s="1054"/>
    </row>
    <row r="21" spans="1:8" ht="19.5" customHeight="1" x14ac:dyDescent="0.15">
      <c r="A21" s="132"/>
      <c r="B21" s="1052" t="s">
        <v>183</v>
      </c>
      <c r="C21" s="1053"/>
      <c r="D21" s="1053"/>
      <c r="E21" s="1053"/>
      <c r="F21" s="1053"/>
      <c r="G21" s="1053"/>
      <c r="H21" s="1054"/>
    </row>
    <row r="22" spans="1:8" ht="19.5" customHeight="1" x14ac:dyDescent="0.15">
      <c r="A22" s="132"/>
      <c r="B22" s="1052" t="s">
        <v>184</v>
      </c>
      <c r="C22" s="1053"/>
      <c r="D22" s="1053"/>
      <c r="E22" s="1053"/>
      <c r="F22" s="1053"/>
      <c r="G22" s="1053"/>
      <c r="H22" s="1054"/>
    </row>
    <row r="23" spans="1:8" s="133" customFormat="1" ht="19.5" customHeight="1" x14ac:dyDescent="0.15">
      <c r="A23" s="132"/>
      <c r="B23" s="1052" t="s">
        <v>185</v>
      </c>
      <c r="C23" s="1053"/>
      <c r="D23" s="1053"/>
      <c r="E23" s="1053"/>
      <c r="F23" s="1053"/>
      <c r="G23" s="1053"/>
      <c r="H23" s="1054"/>
    </row>
    <row r="24" spans="1:8" x14ac:dyDescent="0.15">
      <c r="A24" s="118" t="s">
        <v>186</v>
      </c>
    </row>
  </sheetData>
  <mergeCells count="13">
    <mergeCell ref="A12:L12"/>
    <mergeCell ref="B20:H20"/>
    <mergeCell ref="B21:H21"/>
    <mergeCell ref="B22:H22"/>
    <mergeCell ref="B23:H23"/>
    <mergeCell ref="D10:E10"/>
    <mergeCell ref="F10:L11"/>
    <mergeCell ref="D11:E11"/>
    <mergeCell ref="A1:L1"/>
    <mergeCell ref="A3:L3"/>
    <mergeCell ref="A6:B6"/>
    <mergeCell ref="A8:C8"/>
    <mergeCell ref="E8:L9"/>
  </mergeCells>
  <phoneticPr fontId="5"/>
  <dataValidations count="1">
    <dataValidation type="list" allowBlank="1" showInputMessage="1" showErrorMessage="1" sqref="A20:A23">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C46"/>
  <sheetViews>
    <sheetView showGridLines="0" view="pageBreakPreview" zoomScaleNormal="75" zoomScaleSheetLayoutView="100" workbookViewId="0">
      <selection activeCell="F1" sqref="F1"/>
    </sheetView>
  </sheetViews>
  <sheetFormatPr defaultRowHeight="13.5" x14ac:dyDescent="0.15"/>
  <cols>
    <col min="1" max="1" width="0.75" style="136" customWidth="1"/>
    <col min="2" max="2" width="5.875" style="136" customWidth="1"/>
    <col min="3" max="3" width="83.125" style="136" customWidth="1"/>
    <col min="4" max="4" width="0.75" style="136" customWidth="1"/>
    <col min="5" max="5" width="2.625" style="136" customWidth="1"/>
    <col min="6" max="16384" width="9" style="136"/>
  </cols>
  <sheetData>
    <row r="1" spans="2:3" x14ac:dyDescent="0.15">
      <c r="B1" s="134" t="s">
        <v>187</v>
      </c>
      <c r="C1" s="135"/>
    </row>
    <row r="2" spans="2:3" x14ac:dyDescent="0.15">
      <c r="B2" s="135"/>
      <c r="C2" s="134" t="s">
        <v>188</v>
      </c>
    </row>
    <row r="3" spans="2:3" ht="6" customHeight="1" x14ac:dyDescent="0.15"/>
    <row r="4" spans="2:3" s="139" customFormat="1" ht="14.25" x14ac:dyDescent="0.15">
      <c r="B4" s="137" t="s">
        <v>189</v>
      </c>
      <c r="C4" s="138"/>
    </row>
    <row r="5" spans="2:3" s="139" customFormat="1" ht="21" x14ac:dyDescent="0.15">
      <c r="B5" s="140" t="s">
        <v>190</v>
      </c>
      <c r="C5" s="141" t="s">
        <v>191</v>
      </c>
    </row>
    <row r="6" spans="2:3" s="139" customFormat="1" ht="31.5" x14ac:dyDescent="0.15">
      <c r="B6" s="142" t="s">
        <v>192</v>
      </c>
      <c r="C6" s="141" t="s">
        <v>193</v>
      </c>
    </row>
    <row r="7" spans="2:3" s="139" customFormat="1" ht="21" x14ac:dyDescent="0.15">
      <c r="B7" s="142" t="s">
        <v>194</v>
      </c>
      <c r="C7" s="141" t="s">
        <v>195</v>
      </c>
    </row>
    <row r="8" spans="2:3" s="139" customFormat="1" ht="14.25" x14ac:dyDescent="0.15">
      <c r="B8" s="142" t="s">
        <v>196</v>
      </c>
      <c r="C8" s="141" t="s">
        <v>197</v>
      </c>
    </row>
    <row r="9" spans="2:3" s="139" customFormat="1" ht="14.25" x14ac:dyDescent="0.15">
      <c r="B9" s="142" t="s">
        <v>198</v>
      </c>
      <c r="C9" s="141" t="s">
        <v>199</v>
      </c>
    </row>
    <row r="10" spans="2:3" s="139" customFormat="1" ht="21" x14ac:dyDescent="0.15">
      <c r="B10" s="142" t="s">
        <v>200</v>
      </c>
      <c r="C10" s="141" t="s">
        <v>201</v>
      </c>
    </row>
    <row r="11" spans="2:3" s="139" customFormat="1" ht="21" x14ac:dyDescent="0.15">
      <c r="B11" s="142" t="s">
        <v>202</v>
      </c>
      <c r="C11" s="141" t="s">
        <v>203</v>
      </c>
    </row>
    <row r="12" spans="2:3" s="139" customFormat="1" ht="31.5" x14ac:dyDescent="0.15">
      <c r="B12" s="142" t="s">
        <v>204</v>
      </c>
      <c r="C12" s="141" t="s">
        <v>205</v>
      </c>
    </row>
    <row r="13" spans="2:3" s="139" customFormat="1" ht="105" x14ac:dyDescent="0.15">
      <c r="B13" s="142" t="s">
        <v>206</v>
      </c>
      <c r="C13" s="141" t="s">
        <v>207</v>
      </c>
    </row>
    <row r="14" spans="2:3" s="139" customFormat="1" ht="105" x14ac:dyDescent="0.15">
      <c r="B14" s="142" t="s">
        <v>208</v>
      </c>
      <c r="C14" s="141" t="s">
        <v>209</v>
      </c>
    </row>
    <row r="15" spans="2:3" s="139" customFormat="1" ht="63" x14ac:dyDescent="0.15">
      <c r="B15" s="142" t="s">
        <v>210</v>
      </c>
      <c r="C15" s="141" t="s">
        <v>211</v>
      </c>
    </row>
    <row r="16" spans="2:3" s="139" customFormat="1" ht="42" x14ac:dyDescent="0.15">
      <c r="B16" s="142" t="s">
        <v>212</v>
      </c>
      <c r="C16" s="141" t="s">
        <v>213</v>
      </c>
    </row>
    <row r="17" spans="2:3" s="139" customFormat="1" ht="52.5" x14ac:dyDescent="0.15">
      <c r="B17" s="142" t="s">
        <v>214</v>
      </c>
      <c r="C17" s="141" t="s">
        <v>215</v>
      </c>
    </row>
    <row r="18" spans="2:3" s="139" customFormat="1" ht="14.25" x14ac:dyDescent="0.15">
      <c r="B18" s="142" t="s">
        <v>216</v>
      </c>
      <c r="C18" s="141" t="s">
        <v>217</v>
      </c>
    </row>
    <row r="19" spans="2:3" s="139" customFormat="1" ht="21" x14ac:dyDescent="0.15">
      <c r="B19" s="142" t="s">
        <v>218</v>
      </c>
      <c r="C19" s="141" t="s">
        <v>219</v>
      </c>
    </row>
    <row r="20" spans="2:3" s="139" customFormat="1" ht="31.5" x14ac:dyDescent="0.15">
      <c r="B20" s="142" t="s">
        <v>220</v>
      </c>
      <c r="C20" s="141" t="s">
        <v>221</v>
      </c>
    </row>
    <row r="21" spans="2:3" s="139" customFormat="1" ht="21" x14ac:dyDescent="0.15">
      <c r="B21" s="142" t="s">
        <v>222</v>
      </c>
      <c r="C21" s="141" t="s">
        <v>223</v>
      </c>
    </row>
    <row r="22" spans="2:3" s="139" customFormat="1" ht="31.5" x14ac:dyDescent="0.15">
      <c r="B22" s="142" t="s">
        <v>224</v>
      </c>
      <c r="C22" s="141" t="s">
        <v>225</v>
      </c>
    </row>
    <row r="23" spans="2:3" s="139" customFormat="1" ht="14.25" x14ac:dyDescent="0.15">
      <c r="B23" s="142" t="s">
        <v>226</v>
      </c>
      <c r="C23" s="143"/>
    </row>
    <row r="24" spans="2:3" ht="21" x14ac:dyDescent="0.15">
      <c r="B24" s="144"/>
      <c r="C24" s="145" t="s">
        <v>227</v>
      </c>
    </row>
    <row r="25" spans="2:3" ht="14.25" x14ac:dyDescent="0.15">
      <c r="C25" s="139"/>
    </row>
    <row r="26" spans="2:3" ht="17.25" x14ac:dyDescent="0.15">
      <c r="B26" s="1055"/>
      <c r="C26" s="1055"/>
    </row>
    <row r="27" spans="2:3" x14ac:dyDescent="0.15">
      <c r="B27" s="1056"/>
      <c r="C27" s="1056"/>
    </row>
    <row r="28" spans="2:3" ht="13.5" customHeight="1" x14ac:dyDescent="0.15">
      <c r="B28" s="1056"/>
      <c r="C28" s="1056"/>
    </row>
    <row r="29" spans="2:3" ht="14.25" x14ac:dyDescent="0.15">
      <c r="B29" s="1056"/>
      <c r="C29" s="1056"/>
    </row>
    <row r="30" spans="2:3" ht="25.5" customHeight="1" x14ac:dyDescent="0.15">
      <c r="B30" s="146"/>
      <c r="C30" s="146"/>
    </row>
    <row r="31" spans="2:3" ht="25.5" customHeight="1" x14ac:dyDescent="0.15">
      <c r="B31" s="146"/>
      <c r="C31" s="146"/>
    </row>
    <row r="32" spans="2:3" ht="25.5" customHeight="1" x14ac:dyDescent="0.15">
      <c r="B32" s="146"/>
      <c r="C32" s="146"/>
    </row>
    <row r="33" spans="2:3" ht="25.5" customHeight="1" x14ac:dyDescent="0.15">
      <c r="B33" s="146"/>
      <c r="C33" s="146"/>
    </row>
    <row r="34" spans="2:3" ht="25.5" customHeight="1" x14ac:dyDescent="0.15">
      <c r="B34" s="146"/>
      <c r="C34" s="146"/>
    </row>
    <row r="35" spans="2:3" ht="25.5" customHeight="1" x14ac:dyDescent="0.15">
      <c r="B35" s="146"/>
      <c r="C35" s="146"/>
    </row>
    <row r="36" spans="2:3" ht="25.5" customHeight="1" x14ac:dyDescent="0.15">
      <c r="B36" s="146"/>
      <c r="C36" s="146"/>
    </row>
    <row r="37" spans="2:3" ht="25.5" customHeight="1" x14ac:dyDescent="0.15">
      <c r="B37" s="146"/>
      <c r="C37" s="146"/>
    </row>
    <row r="38" spans="2:3" ht="25.5" customHeight="1" x14ac:dyDescent="0.15">
      <c r="B38" s="146"/>
      <c r="C38" s="146"/>
    </row>
    <row r="39" spans="2:3" ht="25.5" customHeight="1" x14ac:dyDescent="0.15">
      <c r="B39" s="146"/>
      <c r="C39" s="146"/>
    </row>
    <row r="40" spans="2:3" ht="25.5" customHeight="1" x14ac:dyDescent="0.15">
      <c r="B40" s="146"/>
      <c r="C40" s="146"/>
    </row>
    <row r="41" spans="2:3" ht="25.5" customHeight="1" x14ac:dyDescent="0.15">
      <c r="B41" s="146"/>
      <c r="C41" s="146"/>
    </row>
    <row r="42" spans="2:3" ht="25.5" customHeight="1" x14ac:dyDescent="0.15">
      <c r="B42" s="146"/>
      <c r="C42" s="146"/>
    </row>
    <row r="43" spans="2:3" ht="25.5" customHeight="1" x14ac:dyDescent="0.15">
      <c r="B43" s="146"/>
      <c r="C43" s="146"/>
    </row>
    <row r="44" spans="2:3" x14ac:dyDescent="0.15">
      <c r="B44" s="147"/>
      <c r="C44" s="148"/>
    </row>
    <row r="45" spans="2:3" x14ac:dyDescent="0.15">
      <c r="B45" s="149"/>
    </row>
    <row r="46" spans="2:3" x14ac:dyDescent="0.15">
      <c r="B46" s="149"/>
    </row>
  </sheetData>
  <mergeCells count="3">
    <mergeCell ref="B26:C26"/>
    <mergeCell ref="B27:C28"/>
    <mergeCell ref="B29:C29"/>
  </mergeCells>
  <phoneticPr fontId="5"/>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G110"/>
  <sheetViews>
    <sheetView view="pageBreakPreview" zoomScaleNormal="80" zoomScaleSheetLayoutView="100" workbookViewId="0">
      <selection activeCell="E2" sqref="E2:T2"/>
    </sheetView>
  </sheetViews>
  <sheetFormatPr defaultColWidth="6.625" defaultRowHeight="12" x14ac:dyDescent="0.15"/>
  <cols>
    <col min="1" max="1" width="4.25" style="57" customWidth="1"/>
    <col min="2" max="2" width="5.5" style="57" customWidth="1"/>
    <col min="3" max="3" width="4.5" style="57" customWidth="1"/>
    <col min="4" max="4" width="4.625" style="57" customWidth="1"/>
    <col min="5" max="7" width="5.5" style="57" customWidth="1"/>
    <col min="8" max="20" width="5" style="57" customWidth="1"/>
    <col min="21" max="16384" width="6.625" style="57"/>
  </cols>
  <sheetData>
    <row r="1" spans="1:33" ht="36.75" customHeight="1" thickBot="1" x14ac:dyDescent="0.2">
      <c r="A1" s="627" t="s">
        <v>104</v>
      </c>
      <c r="B1" s="627"/>
      <c r="C1" s="627"/>
      <c r="D1" s="627"/>
      <c r="E1" s="627"/>
      <c r="F1" s="627"/>
      <c r="G1" s="627"/>
      <c r="H1" s="627"/>
      <c r="I1" s="627"/>
      <c r="J1" s="627"/>
      <c r="K1" s="627"/>
      <c r="L1" s="627"/>
      <c r="M1" s="627"/>
      <c r="N1" s="627"/>
      <c r="O1" s="627"/>
      <c r="P1" s="627"/>
      <c r="Q1" s="627"/>
      <c r="R1" s="627"/>
      <c r="S1" s="627"/>
      <c r="T1" s="627"/>
    </row>
    <row r="2" spans="1:33" s="60" customFormat="1" ht="15" customHeight="1" x14ac:dyDescent="0.15">
      <c r="A2" s="561" t="s">
        <v>97</v>
      </c>
      <c r="B2" s="563" t="s">
        <v>43</v>
      </c>
      <c r="C2" s="564"/>
      <c r="D2" s="565"/>
      <c r="E2" s="629"/>
      <c r="F2" s="566"/>
      <c r="G2" s="566"/>
      <c r="H2" s="566"/>
      <c r="I2" s="566"/>
      <c r="J2" s="566"/>
      <c r="K2" s="566"/>
      <c r="L2" s="566"/>
      <c r="M2" s="566"/>
      <c r="N2" s="566"/>
      <c r="O2" s="566"/>
      <c r="P2" s="566"/>
      <c r="Q2" s="566"/>
      <c r="R2" s="566"/>
      <c r="S2" s="566"/>
      <c r="T2" s="630"/>
    </row>
    <row r="3" spans="1:33" s="60" customFormat="1" ht="30" customHeight="1" x14ac:dyDescent="0.15">
      <c r="A3" s="562"/>
      <c r="B3" s="552" t="s">
        <v>94</v>
      </c>
      <c r="C3" s="568"/>
      <c r="D3" s="553"/>
      <c r="E3" s="631"/>
      <c r="F3" s="569"/>
      <c r="G3" s="569"/>
      <c r="H3" s="569"/>
      <c r="I3" s="569"/>
      <c r="J3" s="569"/>
      <c r="K3" s="569"/>
      <c r="L3" s="569"/>
      <c r="M3" s="569"/>
      <c r="N3" s="569"/>
      <c r="O3" s="569"/>
      <c r="P3" s="569"/>
      <c r="Q3" s="569"/>
      <c r="R3" s="569"/>
      <c r="S3" s="569"/>
      <c r="T3" s="632"/>
    </row>
    <row r="4" spans="1:33" s="60" customFormat="1" ht="15" customHeight="1" x14ac:dyDescent="0.15">
      <c r="A4" s="562"/>
      <c r="B4" s="550" t="s">
        <v>44</v>
      </c>
      <c r="C4" s="520"/>
      <c r="D4" s="521"/>
      <c r="E4" s="550" t="s">
        <v>95</v>
      </c>
      <c r="F4" s="520"/>
      <c r="G4" s="62"/>
      <c r="H4" s="59" t="s">
        <v>105</v>
      </c>
      <c r="I4" s="62"/>
      <c r="J4" s="59" t="s">
        <v>106</v>
      </c>
      <c r="K4" s="520"/>
      <c r="L4" s="520"/>
      <c r="M4" s="520"/>
      <c r="N4" s="520"/>
      <c r="O4" s="520"/>
      <c r="P4" s="520"/>
      <c r="Q4" s="520"/>
      <c r="R4" s="520"/>
      <c r="S4" s="520"/>
      <c r="T4" s="633"/>
      <c r="U4" s="60" t="s">
        <v>55</v>
      </c>
    </row>
    <row r="5" spans="1:33" s="60" customFormat="1" ht="15" customHeight="1" x14ac:dyDescent="0.15">
      <c r="A5" s="562"/>
      <c r="B5" s="571"/>
      <c r="C5" s="522"/>
      <c r="D5" s="523"/>
      <c r="E5" s="543"/>
      <c r="F5" s="544"/>
      <c r="G5" s="544"/>
      <c r="H5" s="1" t="s">
        <v>101</v>
      </c>
      <c r="I5" s="544"/>
      <c r="J5" s="544"/>
      <c r="K5" s="544"/>
      <c r="L5" s="544"/>
      <c r="M5" s="544"/>
      <c r="N5" s="1" t="s">
        <v>102</v>
      </c>
      <c r="O5" s="544"/>
      <c r="P5" s="544"/>
      <c r="Q5" s="544"/>
      <c r="R5" s="544"/>
      <c r="S5" s="544"/>
      <c r="T5" s="545"/>
      <c r="U5" s="621"/>
      <c r="V5" s="621"/>
      <c r="W5" s="621"/>
      <c r="X5" s="621"/>
      <c r="Y5" s="621"/>
      <c r="Z5" s="621"/>
      <c r="AA5" s="621"/>
      <c r="AB5" s="621"/>
      <c r="AC5" s="621"/>
      <c r="AD5" s="621"/>
      <c r="AE5" s="622"/>
    </row>
    <row r="6" spans="1:33" s="60" customFormat="1" ht="15" customHeight="1" x14ac:dyDescent="0.15">
      <c r="A6" s="562"/>
      <c r="B6" s="571"/>
      <c r="C6" s="522"/>
      <c r="D6" s="523"/>
      <c r="E6" s="543"/>
      <c r="F6" s="544"/>
      <c r="G6" s="544"/>
      <c r="H6" s="1" t="s">
        <v>103</v>
      </c>
      <c r="I6" s="544"/>
      <c r="J6" s="544"/>
      <c r="K6" s="544"/>
      <c r="L6" s="544"/>
      <c r="M6" s="544"/>
      <c r="N6" s="1" t="s">
        <v>107</v>
      </c>
      <c r="O6" s="544"/>
      <c r="P6" s="544"/>
      <c r="Q6" s="544"/>
      <c r="R6" s="544"/>
      <c r="S6" s="544"/>
      <c r="T6" s="545"/>
      <c r="U6" s="621"/>
      <c r="V6" s="621"/>
      <c r="W6" s="621"/>
      <c r="X6" s="621"/>
      <c r="Y6" s="621"/>
      <c r="Z6" s="621"/>
      <c r="AA6" s="621"/>
      <c r="AB6" s="621"/>
      <c r="AC6" s="621"/>
      <c r="AD6" s="621"/>
      <c r="AE6" s="622"/>
    </row>
    <row r="7" spans="1:33" s="60" customFormat="1" ht="18.95" customHeight="1" x14ac:dyDescent="0.15">
      <c r="A7" s="562"/>
      <c r="B7" s="572"/>
      <c r="C7" s="573"/>
      <c r="D7" s="574"/>
      <c r="E7" s="623"/>
      <c r="F7" s="548"/>
      <c r="G7" s="547"/>
      <c r="H7" s="547"/>
      <c r="I7" s="547"/>
      <c r="J7" s="547"/>
      <c r="K7" s="547"/>
      <c r="L7" s="547"/>
      <c r="M7" s="547"/>
      <c r="N7" s="547"/>
      <c r="O7" s="547"/>
      <c r="P7" s="547"/>
      <c r="Q7" s="548"/>
      <c r="R7" s="548"/>
      <c r="S7" s="548"/>
      <c r="T7" s="624"/>
    </row>
    <row r="8" spans="1:33" s="60" customFormat="1" ht="15" customHeight="1" x14ac:dyDescent="0.15">
      <c r="A8" s="562"/>
      <c r="B8" s="550" t="s">
        <v>45</v>
      </c>
      <c r="C8" s="520"/>
      <c r="D8" s="521"/>
      <c r="E8" s="552" t="s">
        <v>46</v>
      </c>
      <c r="F8" s="553"/>
      <c r="G8" s="554"/>
      <c r="H8" s="555"/>
      <c r="I8" s="555"/>
      <c r="J8" s="555"/>
      <c r="K8" s="555"/>
      <c r="L8" s="63" t="s">
        <v>47</v>
      </c>
      <c r="M8" s="488"/>
      <c r="N8" s="556"/>
      <c r="O8" s="502" t="s">
        <v>48</v>
      </c>
      <c r="P8" s="503"/>
      <c r="Q8" s="575"/>
      <c r="R8" s="555"/>
      <c r="S8" s="555"/>
      <c r="T8" s="625"/>
      <c r="U8" s="60" t="s">
        <v>52</v>
      </c>
    </row>
    <row r="9" spans="1:33" s="60" customFormat="1" ht="15" customHeight="1" x14ac:dyDescent="0.15">
      <c r="A9" s="628"/>
      <c r="B9" s="572"/>
      <c r="C9" s="573"/>
      <c r="D9" s="574"/>
      <c r="E9" s="552" t="s">
        <v>49</v>
      </c>
      <c r="F9" s="553"/>
      <c r="G9" s="577"/>
      <c r="H9" s="578"/>
      <c r="I9" s="578"/>
      <c r="J9" s="578"/>
      <c r="K9" s="578"/>
      <c r="L9" s="578"/>
      <c r="M9" s="578"/>
      <c r="N9" s="578"/>
      <c r="O9" s="578"/>
      <c r="P9" s="578"/>
      <c r="Q9" s="578"/>
      <c r="R9" s="578"/>
      <c r="S9" s="578"/>
      <c r="T9" s="626"/>
    </row>
    <row r="10" spans="1:33" s="60" customFormat="1" ht="15" customHeight="1" x14ac:dyDescent="0.15">
      <c r="A10" s="608" t="s">
        <v>108</v>
      </c>
      <c r="B10" s="552" t="s">
        <v>43</v>
      </c>
      <c r="C10" s="568"/>
      <c r="D10" s="553"/>
      <c r="E10" s="569"/>
      <c r="F10" s="569"/>
      <c r="G10" s="569"/>
      <c r="H10" s="569"/>
      <c r="I10" s="569"/>
      <c r="J10" s="609"/>
      <c r="K10" s="550" t="s">
        <v>98</v>
      </c>
      <c r="L10" s="520"/>
      <c r="M10" s="590"/>
      <c r="N10" s="611" t="s">
        <v>109</v>
      </c>
      <c r="O10" s="611"/>
      <c r="P10" s="64"/>
      <c r="Q10" s="65" t="s">
        <v>110</v>
      </c>
      <c r="R10" s="66"/>
      <c r="S10" s="612" t="s">
        <v>96</v>
      </c>
      <c r="T10" s="613"/>
    </row>
    <row r="11" spans="1:33" s="60" customFormat="1" ht="15" customHeight="1" x14ac:dyDescent="0.15">
      <c r="A11" s="562"/>
      <c r="B11" s="552" t="s">
        <v>111</v>
      </c>
      <c r="C11" s="568"/>
      <c r="D11" s="553"/>
      <c r="E11" s="569"/>
      <c r="F11" s="569"/>
      <c r="G11" s="569"/>
      <c r="H11" s="569"/>
      <c r="I11" s="569"/>
      <c r="J11" s="609"/>
      <c r="K11" s="571"/>
      <c r="L11" s="522"/>
      <c r="M11" s="506"/>
      <c r="N11" s="547"/>
      <c r="O11" s="547"/>
      <c r="P11" s="547"/>
      <c r="Q11" s="547"/>
      <c r="R11" s="547"/>
      <c r="S11" s="547"/>
      <c r="T11" s="597"/>
    </row>
    <row r="12" spans="1:33" s="60" customFormat="1" ht="15" customHeight="1" x14ac:dyDescent="0.15">
      <c r="A12" s="562"/>
      <c r="B12" s="582" t="s">
        <v>50</v>
      </c>
      <c r="C12" s="598"/>
      <c r="D12" s="583"/>
      <c r="E12" s="599"/>
      <c r="F12" s="599"/>
      <c r="G12" s="599"/>
      <c r="H12" s="599"/>
      <c r="I12" s="599"/>
      <c r="J12" s="600"/>
      <c r="K12" s="572"/>
      <c r="L12" s="573"/>
      <c r="M12" s="610"/>
      <c r="N12" s="548"/>
      <c r="O12" s="548"/>
      <c r="P12" s="548"/>
      <c r="Q12" s="548"/>
      <c r="R12" s="548"/>
      <c r="S12" s="548"/>
      <c r="T12" s="549"/>
    </row>
    <row r="13" spans="1:33" s="60" customFormat="1" ht="15" customHeight="1" x14ac:dyDescent="0.15">
      <c r="A13" s="562"/>
      <c r="B13" s="582" t="s">
        <v>112</v>
      </c>
      <c r="C13" s="598"/>
      <c r="D13" s="598"/>
      <c r="E13" s="598"/>
      <c r="F13" s="598"/>
      <c r="G13" s="598"/>
      <c r="H13" s="598"/>
      <c r="I13" s="598"/>
      <c r="J13" s="598"/>
      <c r="K13" s="601"/>
      <c r="L13" s="569"/>
      <c r="M13" s="569"/>
      <c r="N13" s="569"/>
      <c r="O13" s="569"/>
      <c r="P13" s="602"/>
      <c r="Q13" s="602"/>
      <c r="R13" s="569"/>
      <c r="S13" s="569"/>
      <c r="T13" s="570"/>
    </row>
    <row r="14" spans="1:33" s="60" customFormat="1" ht="15" customHeight="1" x14ac:dyDescent="0.15">
      <c r="A14" s="562"/>
      <c r="B14" s="603" t="s">
        <v>113</v>
      </c>
      <c r="C14" s="602"/>
      <c r="D14" s="602"/>
      <c r="E14" s="602"/>
      <c r="F14" s="602"/>
      <c r="G14" s="602"/>
      <c r="H14" s="604" t="s">
        <v>90</v>
      </c>
      <c r="I14" s="568"/>
      <c r="J14" s="605"/>
      <c r="K14" s="601"/>
      <c r="L14" s="569"/>
      <c r="M14" s="569"/>
      <c r="N14" s="569"/>
      <c r="O14" s="606"/>
      <c r="P14" s="607" t="s">
        <v>114</v>
      </c>
      <c r="Q14" s="607"/>
      <c r="R14" s="575"/>
      <c r="S14" s="555"/>
      <c r="T14" s="576"/>
    </row>
    <row r="15" spans="1:33" s="60" customFormat="1" ht="15" customHeight="1" x14ac:dyDescent="0.15">
      <c r="A15" s="562"/>
      <c r="B15" s="546"/>
      <c r="C15" s="547"/>
      <c r="D15" s="547"/>
      <c r="E15" s="547"/>
      <c r="F15" s="547"/>
      <c r="G15" s="547"/>
      <c r="H15" s="519" t="s">
        <v>99</v>
      </c>
      <c r="I15" s="520"/>
      <c r="J15" s="590"/>
      <c r="K15" s="614"/>
      <c r="L15" s="615"/>
      <c r="M15" s="615"/>
      <c r="N15" s="615"/>
      <c r="O15" s="615"/>
      <c r="P15" s="616"/>
      <c r="Q15" s="616"/>
      <c r="R15" s="615"/>
      <c r="S15" s="615"/>
      <c r="T15" s="617"/>
      <c r="AD15" s="56"/>
      <c r="AE15" s="56"/>
      <c r="AF15" s="56"/>
      <c r="AG15" s="56"/>
    </row>
    <row r="16" spans="1:33" s="60" customFormat="1" ht="15" customHeight="1" x14ac:dyDescent="0.15">
      <c r="A16" s="562"/>
      <c r="B16" s="546"/>
      <c r="C16" s="547"/>
      <c r="D16" s="547"/>
      <c r="E16" s="547"/>
      <c r="F16" s="547"/>
      <c r="G16" s="547"/>
      <c r="H16" s="505"/>
      <c r="I16" s="522"/>
      <c r="J16" s="506"/>
      <c r="K16" s="618"/>
      <c r="L16" s="619"/>
      <c r="M16" s="619"/>
      <c r="N16" s="619"/>
      <c r="O16" s="619"/>
      <c r="P16" s="619"/>
      <c r="Q16" s="619"/>
      <c r="R16" s="619"/>
      <c r="S16" s="619"/>
      <c r="T16" s="620"/>
    </row>
    <row r="17" spans="1:33" s="56" customFormat="1" ht="15" customHeight="1" thickBot="1" x14ac:dyDescent="0.2">
      <c r="A17" s="538" t="s">
        <v>115</v>
      </c>
      <c r="B17" s="539"/>
      <c r="C17" s="539"/>
      <c r="D17" s="539"/>
      <c r="E17" s="539"/>
      <c r="F17" s="539"/>
      <c r="G17" s="539"/>
      <c r="H17" s="539"/>
      <c r="I17" s="539"/>
      <c r="J17" s="540"/>
      <c r="K17" s="595"/>
      <c r="L17" s="595"/>
      <c r="M17" s="595"/>
      <c r="N17" s="595"/>
      <c r="O17" s="595"/>
      <c r="P17" s="595"/>
      <c r="Q17" s="595"/>
      <c r="R17" s="595"/>
      <c r="S17" s="595"/>
      <c r="T17" s="596"/>
    </row>
    <row r="18" spans="1:33" s="60" customFormat="1" ht="15" customHeight="1" x14ac:dyDescent="0.15">
      <c r="A18" s="535" t="s">
        <v>56</v>
      </c>
      <c r="B18" s="536"/>
      <c r="C18" s="536"/>
      <c r="D18" s="536"/>
      <c r="E18" s="536"/>
      <c r="F18" s="536"/>
      <c r="G18" s="536"/>
      <c r="H18" s="536"/>
      <c r="I18" s="536"/>
      <c r="J18" s="536"/>
      <c r="K18" s="536"/>
      <c r="L18" s="536"/>
      <c r="M18" s="536"/>
      <c r="N18" s="536"/>
      <c r="O18" s="536"/>
      <c r="P18" s="536"/>
      <c r="Q18" s="536"/>
      <c r="R18" s="536"/>
      <c r="S18" s="536"/>
      <c r="T18" s="537"/>
    </row>
    <row r="19" spans="1:33" s="56" customFormat="1" ht="15" customHeight="1" thickBot="1" x14ac:dyDescent="0.2">
      <c r="A19" s="538" t="s">
        <v>57</v>
      </c>
      <c r="B19" s="539"/>
      <c r="C19" s="539"/>
      <c r="D19" s="539"/>
      <c r="E19" s="539"/>
      <c r="F19" s="539"/>
      <c r="G19" s="539"/>
      <c r="H19" s="540"/>
      <c r="I19" s="541"/>
      <c r="J19" s="539"/>
      <c r="K19" s="67" t="s">
        <v>116</v>
      </c>
      <c r="L19" s="534" t="s">
        <v>58</v>
      </c>
      <c r="M19" s="493"/>
      <c r="N19" s="493"/>
      <c r="O19" s="493"/>
      <c r="P19" s="493"/>
      <c r="Q19" s="494"/>
      <c r="R19" s="534"/>
      <c r="S19" s="493"/>
      <c r="T19" s="55" t="s">
        <v>59</v>
      </c>
      <c r="AD19" s="60"/>
      <c r="AE19" s="60"/>
      <c r="AF19" s="60"/>
      <c r="AG19" s="60"/>
    </row>
    <row r="20" spans="1:33" s="60" customFormat="1" ht="15" customHeight="1" x14ac:dyDescent="0.15">
      <c r="A20" s="588" t="s">
        <v>60</v>
      </c>
      <c r="B20" s="500" t="s">
        <v>117</v>
      </c>
      <c r="C20" s="500"/>
      <c r="D20" s="500"/>
      <c r="E20" s="500"/>
      <c r="F20" s="500"/>
      <c r="G20" s="500"/>
      <c r="H20" s="500"/>
      <c r="I20" s="500"/>
      <c r="J20" s="500"/>
      <c r="K20" s="500"/>
      <c r="L20" s="500"/>
      <c r="M20" s="500"/>
      <c r="N20" s="500"/>
      <c r="O20" s="500"/>
      <c r="P20" s="500"/>
      <c r="Q20" s="500"/>
      <c r="R20" s="500"/>
      <c r="S20" s="500"/>
      <c r="T20" s="501"/>
    </row>
    <row r="21" spans="1:33" s="60" customFormat="1" ht="15" customHeight="1" x14ac:dyDescent="0.15">
      <c r="A21" s="589"/>
      <c r="B21" s="519" t="s">
        <v>51</v>
      </c>
      <c r="C21" s="520"/>
      <c r="D21" s="521"/>
      <c r="E21" s="550" t="s">
        <v>118</v>
      </c>
      <c r="F21" s="520"/>
      <c r="G21" s="520"/>
      <c r="H21" s="590"/>
      <c r="I21" s="519" t="s">
        <v>119</v>
      </c>
      <c r="J21" s="520"/>
      <c r="K21" s="520"/>
      <c r="L21" s="521"/>
      <c r="M21" s="552" t="s">
        <v>61</v>
      </c>
      <c r="N21" s="568"/>
      <c r="O21" s="568"/>
      <c r="P21" s="553"/>
      <c r="Q21" s="552" t="s">
        <v>120</v>
      </c>
      <c r="R21" s="568"/>
      <c r="S21" s="568"/>
      <c r="T21" s="591"/>
    </row>
    <row r="22" spans="1:33" s="60" customFormat="1" ht="15" customHeight="1" x14ac:dyDescent="0.15">
      <c r="A22" s="589"/>
      <c r="B22" s="505"/>
      <c r="C22" s="522"/>
      <c r="D22" s="523"/>
      <c r="E22" s="584" t="s">
        <v>62</v>
      </c>
      <c r="F22" s="585"/>
      <c r="G22" s="584" t="s">
        <v>63</v>
      </c>
      <c r="H22" s="585"/>
      <c r="I22" s="584" t="s">
        <v>62</v>
      </c>
      <c r="J22" s="585"/>
      <c r="K22" s="584" t="s">
        <v>63</v>
      </c>
      <c r="L22" s="585"/>
      <c r="M22" s="584" t="s">
        <v>62</v>
      </c>
      <c r="N22" s="585"/>
      <c r="O22" s="584" t="s">
        <v>63</v>
      </c>
      <c r="P22" s="585"/>
      <c r="Q22" s="586" t="s">
        <v>62</v>
      </c>
      <c r="R22" s="585"/>
      <c r="S22" s="584" t="s">
        <v>63</v>
      </c>
      <c r="T22" s="587"/>
    </row>
    <row r="23" spans="1:33" s="60" customFormat="1" ht="15" customHeight="1" x14ac:dyDescent="0.15">
      <c r="A23" s="589"/>
      <c r="B23" s="68"/>
      <c r="C23" s="552" t="s">
        <v>121</v>
      </c>
      <c r="D23" s="553"/>
      <c r="E23" s="584"/>
      <c r="F23" s="585"/>
      <c r="G23" s="584"/>
      <c r="H23" s="585"/>
      <c r="I23" s="584"/>
      <c r="J23" s="585"/>
      <c r="K23" s="584"/>
      <c r="L23" s="585"/>
      <c r="M23" s="584"/>
      <c r="N23" s="585"/>
      <c r="O23" s="584"/>
      <c r="P23" s="585"/>
      <c r="Q23" s="586"/>
      <c r="R23" s="585"/>
      <c r="S23" s="584"/>
      <c r="T23" s="587"/>
    </row>
    <row r="24" spans="1:33" s="60" customFormat="1" ht="15" customHeight="1" x14ac:dyDescent="0.15">
      <c r="A24" s="589"/>
      <c r="B24" s="69"/>
      <c r="C24" s="582" t="s">
        <v>100</v>
      </c>
      <c r="D24" s="583"/>
      <c r="E24" s="584"/>
      <c r="F24" s="585"/>
      <c r="G24" s="584"/>
      <c r="H24" s="585"/>
      <c r="I24" s="584"/>
      <c r="J24" s="585"/>
      <c r="K24" s="584"/>
      <c r="L24" s="585"/>
      <c r="M24" s="584"/>
      <c r="N24" s="585"/>
      <c r="O24" s="584"/>
      <c r="P24" s="585"/>
      <c r="Q24" s="586"/>
      <c r="R24" s="585"/>
      <c r="S24" s="584"/>
      <c r="T24" s="587"/>
    </row>
    <row r="25" spans="1:33" s="60" customFormat="1" ht="15" customHeight="1" x14ac:dyDescent="0.15">
      <c r="A25" s="589"/>
      <c r="B25" s="592" t="s">
        <v>56</v>
      </c>
      <c r="C25" s="580"/>
      <c r="D25" s="580"/>
      <c r="E25" s="580"/>
      <c r="F25" s="580"/>
      <c r="G25" s="580"/>
      <c r="H25" s="580"/>
      <c r="I25" s="580"/>
      <c r="J25" s="580"/>
      <c r="K25" s="580"/>
      <c r="L25" s="580"/>
      <c r="M25" s="580"/>
      <c r="N25" s="580"/>
      <c r="O25" s="580"/>
      <c r="P25" s="580"/>
      <c r="Q25" s="580"/>
      <c r="R25" s="580"/>
      <c r="S25" s="580"/>
      <c r="T25" s="581"/>
    </row>
    <row r="26" spans="1:33" s="52" customFormat="1" ht="16.350000000000001" customHeight="1" x14ac:dyDescent="0.15">
      <c r="A26" s="589"/>
      <c r="B26" s="519" t="s">
        <v>122</v>
      </c>
      <c r="C26" s="520"/>
      <c r="D26" s="521"/>
      <c r="E26" s="532" t="s">
        <v>64</v>
      </c>
      <c r="F26" s="533"/>
      <c r="G26" s="526" t="s">
        <v>65</v>
      </c>
      <c r="H26" s="533"/>
      <c r="I26" s="526" t="s">
        <v>66</v>
      </c>
      <c r="J26" s="533"/>
      <c r="K26" s="526" t="s">
        <v>67</v>
      </c>
      <c r="L26" s="533"/>
      <c r="M26" s="526" t="s">
        <v>68</v>
      </c>
      <c r="N26" s="533"/>
      <c r="O26" s="526" t="s">
        <v>69</v>
      </c>
      <c r="P26" s="533"/>
      <c r="Q26" s="526" t="s">
        <v>70</v>
      </c>
      <c r="R26" s="533"/>
      <c r="S26" s="526" t="s">
        <v>71</v>
      </c>
      <c r="T26" s="527"/>
    </row>
    <row r="27" spans="1:33" s="52" customFormat="1" ht="15.6" customHeight="1" x14ac:dyDescent="0.15">
      <c r="A27" s="589"/>
      <c r="B27" s="505"/>
      <c r="C27" s="522"/>
      <c r="D27" s="523"/>
      <c r="E27" s="528"/>
      <c r="F27" s="529"/>
      <c r="G27" s="528"/>
      <c r="H27" s="529"/>
      <c r="I27" s="528"/>
      <c r="J27" s="529"/>
      <c r="K27" s="528"/>
      <c r="L27" s="529"/>
      <c r="M27" s="528"/>
      <c r="N27" s="529"/>
      <c r="O27" s="528"/>
      <c r="P27" s="529"/>
      <c r="Q27" s="528"/>
      <c r="R27" s="529"/>
      <c r="S27" s="530"/>
      <c r="T27" s="531"/>
    </row>
    <row r="28" spans="1:33" s="52" customFormat="1" ht="15.6" customHeight="1" x14ac:dyDescent="0.15">
      <c r="A28" s="589"/>
      <c r="B28" s="507"/>
      <c r="C28" s="524"/>
      <c r="D28" s="525"/>
      <c r="E28" s="509" t="s">
        <v>72</v>
      </c>
      <c r="F28" s="510"/>
      <c r="G28" s="510"/>
      <c r="H28" s="511"/>
      <c r="I28" s="512"/>
      <c r="J28" s="513"/>
      <c r="K28" s="513"/>
      <c r="L28" s="513"/>
      <c r="M28" s="513"/>
      <c r="N28" s="513"/>
      <c r="O28" s="513"/>
      <c r="P28" s="513"/>
      <c r="Q28" s="513"/>
      <c r="R28" s="513"/>
      <c r="S28" s="513"/>
      <c r="T28" s="514"/>
    </row>
    <row r="29" spans="1:33" s="52" customFormat="1" ht="15.95" customHeight="1" x14ac:dyDescent="0.15">
      <c r="A29" s="589"/>
      <c r="B29" s="515" t="s">
        <v>123</v>
      </c>
      <c r="C29" s="516"/>
      <c r="D29" s="516"/>
      <c r="E29" s="517"/>
      <c r="F29" s="517"/>
      <c r="G29" s="517"/>
      <c r="H29" s="518"/>
      <c r="I29" s="487"/>
      <c r="J29" s="488"/>
      <c r="K29" s="70" t="s">
        <v>73</v>
      </c>
      <c r="L29" s="488"/>
      <c r="M29" s="488"/>
      <c r="N29" s="71" t="s">
        <v>124</v>
      </c>
      <c r="O29" s="488"/>
      <c r="P29" s="488"/>
      <c r="Q29" s="70" t="s">
        <v>73</v>
      </c>
      <c r="R29" s="489"/>
      <c r="S29" s="489"/>
      <c r="T29" s="490"/>
    </row>
    <row r="30" spans="1:33" s="52" customFormat="1" ht="15.95" customHeight="1" x14ac:dyDescent="0.15">
      <c r="A30" s="589"/>
      <c r="B30" s="72"/>
      <c r="C30" s="58"/>
      <c r="D30" s="58"/>
      <c r="E30" s="491" t="s">
        <v>74</v>
      </c>
      <c r="F30" s="504"/>
      <c r="G30" s="502" t="s">
        <v>125</v>
      </c>
      <c r="H30" s="503"/>
      <c r="I30" s="487"/>
      <c r="J30" s="488"/>
      <c r="K30" s="70" t="s">
        <v>73</v>
      </c>
      <c r="L30" s="488"/>
      <c r="M30" s="488"/>
      <c r="N30" s="71" t="s">
        <v>124</v>
      </c>
      <c r="O30" s="488"/>
      <c r="P30" s="488"/>
      <c r="Q30" s="70" t="s">
        <v>73</v>
      </c>
      <c r="R30" s="489"/>
      <c r="S30" s="489"/>
      <c r="T30" s="490"/>
    </row>
    <row r="31" spans="1:33" s="52" customFormat="1" ht="15.95" customHeight="1" x14ac:dyDescent="0.15">
      <c r="A31" s="589"/>
      <c r="B31" s="72"/>
      <c r="C31" s="58"/>
      <c r="D31" s="58"/>
      <c r="E31" s="505"/>
      <c r="F31" s="506"/>
      <c r="G31" s="502" t="s">
        <v>75</v>
      </c>
      <c r="H31" s="503"/>
      <c r="I31" s="487"/>
      <c r="J31" s="488"/>
      <c r="K31" s="70" t="s">
        <v>73</v>
      </c>
      <c r="L31" s="488"/>
      <c r="M31" s="488"/>
      <c r="N31" s="71" t="s">
        <v>124</v>
      </c>
      <c r="O31" s="488"/>
      <c r="P31" s="488"/>
      <c r="Q31" s="70" t="s">
        <v>73</v>
      </c>
      <c r="R31" s="489"/>
      <c r="S31" s="489"/>
      <c r="T31" s="490"/>
    </row>
    <row r="32" spans="1:33" s="52" customFormat="1" ht="15.95" customHeight="1" x14ac:dyDescent="0.15">
      <c r="A32" s="589"/>
      <c r="B32" s="73"/>
      <c r="C32" s="74"/>
      <c r="D32" s="74"/>
      <c r="E32" s="507"/>
      <c r="F32" s="508"/>
      <c r="G32" s="502" t="s">
        <v>91</v>
      </c>
      <c r="H32" s="503"/>
      <c r="I32" s="487"/>
      <c r="J32" s="488"/>
      <c r="K32" s="70" t="s">
        <v>73</v>
      </c>
      <c r="L32" s="488"/>
      <c r="M32" s="488"/>
      <c r="N32" s="71" t="s">
        <v>124</v>
      </c>
      <c r="O32" s="488"/>
      <c r="P32" s="488"/>
      <c r="Q32" s="70" t="s">
        <v>73</v>
      </c>
      <c r="R32" s="489"/>
      <c r="S32" s="489"/>
      <c r="T32" s="490"/>
    </row>
    <row r="33" spans="1:20" s="52" customFormat="1" ht="16.350000000000001" customHeight="1" x14ac:dyDescent="0.15">
      <c r="A33" s="589"/>
      <c r="B33" s="484" t="s">
        <v>76</v>
      </c>
      <c r="C33" s="485"/>
      <c r="D33" s="485"/>
      <c r="E33" s="485"/>
      <c r="F33" s="485"/>
      <c r="G33" s="485"/>
      <c r="H33" s="486"/>
      <c r="I33" s="487"/>
      <c r="J33" s="488"/>
      <c r="K33" s="75" t="s">
        <v>73</v>
      </c>
      <c r="L33" s="488"/>
      <c r="M33" s="488"/>
      <c r="N33" s="76" t="s">
        <v>124</v>
      </c>
      <c r="O33" s="488"/>
      <c r="P33" s="488"/>
      <c r="Q33" s="75" t="s">
        <v>73</v>
      </c>
      <c r="R33" s="489"/>
      <c r="S33" s="489"/>
      <c r="T33" s="490"/>
    </row>
    <row r="34" spans="1:20" s="52" customFormat="1" ht="16.350000000000001" customHeight="1" thickBot="1" x14ac:dyDescent="0.2">
      <c r="A34" s="594"/>
      <c r="B34" s="534" t="s">
        <v>77</v>
      </c>
      <c r="C34" s="493"/>
      <c r="D34" s="493"/>
      <c r="E34" s="493"/>
      <c r="F34" s="493"/>
      <c r="G34" s="493"/>
      <c r="H34" s="494"/>
      <c r="I34" s="495"/>
      <c r="J34" s="496"/>
      <c r="K34" s="496"/>
      <c r="L34" s="497" t="s">
        <v>78</v>
      </c>
      <c r="M34" s="497"/>
      <c r="N34" s="77"/>
      <c r="O34" s="493"/>
      <c r="P34" s="493"/>
      <c r="Q34" s="54"/>
      <c r="R34" s="497"/>
      <c r="S34" s="497"/>
      <c r="T34" s="53"/>
    </row>
    <row r="35" spans="1:20" s="60" customFormat="1" ht="15" customHeight="1" x14ac:dyDescent="0.15">
      <c r="A35" s="588" t="s">
        <v>79</v>
      </c>
      <c r="B35" s="593" t="s">
        <v>117</v>
      </c>
      <c r="C35" s="500"/>
      <c r="D35" s="500"/>
      <c r="E35" s="500"/>
      <c r="F35" s="500"/>
      <c r="G35" s="500"/>
      <c r="H35" s="500"/>
      <c r="I35" s="500"/>
      <c r="J35" s="500"/>
      <c r="K35" s="500"/>
      <c r="L35" s="500"/>
      <c r="M35" s="500"/>
      <c r="N35" s="500"/>
      <c r="O35" s="500"/>
      <c r="P35" s="500"/>
      <c r="Q35" s="500"/>
      <c r="R35" s="500"/>
      <c r="S35" s="500"/>
      <c r="T35" s="501"/>
    </row>
    <row r="36" spans="1:20" s="60" customFormat="1" ht="15" customHeight="1" x14ac:dyDescent="0.15">
      <c r="A36" s="589"/>
      <c r="B36" s="519" t="s">
        <v>51</v>
      </c>
      <c r="C36" s="520"/>
      <c r="D36" s="521"/>
      <c r="E36" s="550" t="s">
        <v>118</v>
      </c>
      <c r="F36" s="520"/>
      <c r="G36" s="520"/>
      <c r="H36" s="590"/>
      <c r="I36" s="519" t="s">
        <v>119</v>
      </c>
      <c r="J36" s="520"/>
      <c r="K36" s="520"/>
      <c r="L36" s="521"/>
      <c r="M36" s="552" t="s">
        <v>61</v>
      </c>
      <c r="N36" s="568"/>
      <c r="O36" s="568"/>
      <c r="P36" s="553"/>
      <c r="Q36" s="552" t="s">
        <v>120</v>
      </c>
      <c r="R36" s="568"/>
      <c r="S36" s="568"/>
      <c r="T36" s="591"/>
    </row>
    <row r="37" spans="1:20" s="60" customFormat="1" ht="15" customHeight="1" x14ac:dyDescent="0.15">
      <c r="A37" s="589"/>
      <c r="B37" s="505"/>
      <c r="C37" s="522"/>
      <c r="D37" s="523"/>
      <c r="E37" s="584" t="s">
        <v>62</v>
      </c>
      <c r="F37" s="585"/>
      <c r="G37" s="584" t="s">
        <v>63</v>
      </c>
      <c r="H37" s="585"/>
      <c r="I37" s="584" t="s">
        <v>62</v>
      </c>
      <c r="J37" s="585"/>
      <c r="K37" s="584" t="s">
        <v>63</v>
      </c>
      <c r="L37" s="585"/>
      <c r="M37" s="584" t="s">
        <v>62</v>
      </c>
      <c r="N37" s="585"/>
      <c r="O37" s="584" t="s">
        <v>63</v>
      </c>
      <c r="P37" s="585"/>
      <c r="Q37" s="586" t="s">
        <v>62</v>
      </c>
      <c r="R37" s="585"/>
      <c r="S37" s="584" t="s">
        <v>63</v>
      </c>
      <c r="T37" s="587"/>
    </row>
    <row r="38" spans="1:20" s="60" customFormat="1" ht="15" customHeight="1" x14ac:dyDescent="0.15">
      <c r="A38" s="589"/>
      <c r="B38" s="68"/>
      <c r="C38" s="552" t="s">
        <v>121</v>
      </c>
      <c r="D38" s="553"/>
      <c r="E38" s="584"/>
      <c r="F38" s="585"/>
      <c r="G38" s="584"/>
      <c r="H38" s="585"/>
      <c r="I38" s="584"/>
      <c r="J38" s="585"/>
      <c r="K38" s="584"/>
      <c r="L38" s="585"/>
      <c r="M38" s="584"/>
      <c r="N38" s="585"/>
      <c r="O38" s="584"/>
      <c r="P38" s="585"/>
      <c r="Q38" s="586"/>
      <c r="R38" s="585"/>
      <c r="S38" s="584"/>
      <c r="T38" s="587"/>
    </row>
    <row r="39" spans="1:20" s="60" customFormat="1" ht="15" customHeight="1" x14ac:dyDescent="0.15">
      <c r="A39" s="589"/>
      <c r="B39" s="69"/>
      <c r="C39" s="582" t="s">
        <v>100</v>
      </c>
      <c r="D39" s="583"/>
      <c r="E39" s="584"/>
      <c r="F39" s="585"/>
      <c r="G39" s="584"/>
      <c r="H39" s="585"/>
      <c r="I39" s="584"/>
      <c r="J39" s="585"/>
      <c r="K39" s="584"/>
      <c r="L39" s="585"/>
      <c r="M39" s="584"/>
      <c r="N39" s="585"/>
      <c r="O39" s="584"/>
      <c r="P39" s="585"/>
      <c r="Q39" s="586"/>
      <c r="R39" s="585"/>
      <c r="S39" s="584"/>
      <c r="T39" s="587"/>
    </row>
    <row r="40" spans="1:20" s="60" customFormat="1" ht="15" customHeight="1" x14ac:dyDescent="0.15">
      <c r="A40" s="589"/>
      <c r="B40" s="592" t="s">
        <v>56</v>
      </c>
      <c r="C40" s="580"/>
      <c r="D40" s="580"/>
      <c r="E40" s="580"/>
      <c r="F40" s="580"/>
      <c r="G40" s="580"/>
      <c r="H40" s="580"/>
      <c r="I40" s="580"/>
      <c r="J40" s="580"/>
      <c r="K40" s="580"/>
      <c r="L40" s="580"/>
      <c r="M40" s="580"/>
      <c r="N40" s="580"/>
      <c r="O40" s="580"/>
      <c r="P40" s="580"/>
      <c r="Q40" s="580"/>
      <c r="R40" s="580"/>
      <c r="S40" s="580"/>
      <c r="T40" s="581"/>
    </row>
    <row r="41" spans="1:20" s="52" customFormat="1" ht="16.350000000000001" customHeight="1" x14ac:dyDescent="0.15">
      <c r="A41" s="589"/>
      <c r="B41" s="519" t="s">
        <v>122</v>
      </c>
      <c r="C41" s="520"/>
      <c r="D41" s="521"/>
      <c r="E41" s="532" t="s">
        <v>64</v>
      </c>
      <c r="F41" s="533"/>
      <c r="G41" s="526" t="s">
        <v>65</v>
      </c>
      <c r="H41" s="533"/>
      <c r="I41" s="526" t="s">
        <v>66</v>
      </c>
      <c r="J41" s="533"/>
      <c r="K41" s="526" t="s">
        <v>67</v>
      </c>
      <c r="L41" s="533"/>
      <c r="M41" s="526" t="s">
        <v>68</v>
      </c>
      <c r="N41" s="533"/>
      <c r="O41" s="526" t="s">
        <v>69</v>
      </c>
      <c r="P41" s="533"/>
      <c r="Q41" s="526" t="s">
        <v>70</v>
      </c>
      <c r="R41" s="533"/>
      <c r="S41" s="526" t="s">
        <v>71</v>
      </c>
      <c r="T41" s="527"/>
    </row>
    <row r="42" spans="1:20" s="52" customFormat="1" ht="15.6" customHeight="1" x14ac:dyDescent="0.15">
      <c r="A42" s="589"/>
      <c r="B42" s="505"/>
      <c r="C42" s="522"/>
      <c r="D42" s="523"/>
      <c r="E42" s="528"/>
      <c r="F42" s="529"/>
      <c r="G42" s="528"/>
      <c r="H42" s="529"/>
      <c r="I42" s="528"/>
      <c r="J42" s="529"/>
      <c r="K42" s="528"/>
      <c r="L42" s="529"/>
      <c r="M42" s="528"/>
      <c r="N42" s="529"/>
      <c r="O42" s="528"/>
      <c r="P42" s="529"/>
      <c r="Q42" s="528"/>
      <c r="R42" s="529"/>
      <c r="S42" s="530"/>
      <c r="T42" s="531"/>
    </row>
    <row r="43" spans="1:20" s="52" customFormat="1" ht="15.6" customHeight="1" x14ac:dyDescent="0.15">
      <c r="A43" s="589"/>
      <c r="B43" s="507"/>
      <c r="C43" s="524"/>
      <c r="D43" s="525"/>
      <c r="E43" s="509" t="s">
        <v>72</v>
      </c>
      <c r="F43" s="510"/>
      <c r="G43" s="510"/>
      <c r="H43" s="511"/>
      <c r="I43" s="512"/>
      <c r="J43" s="513"/>
      <c r="K43" s="513"/>
      <c r="L43" s="513"/>
      <c r="M43" s="513"/>
      <c r="N43" s="513"/>
      <c r="O43" s="513"/>
      <c r="P43" s="513"/>
      <c r="Q43" s="513"/>
      <c r="R43" s="513"/>
      <c r="S43" s="513"/>
      <c r="T43" s="514"/>
    </row>
    <row r="44" spans="1:20" s="52" customFormat="1" ht="15.95" customHeight="1" x14ac:dyDescent="0.15">
      <c r="A44" s="589"/>
      <c r="B44" s="515" t="s">
        <v>123</v>
      </c>
      <c r="C44" s="516"/>
      <c r="D44" s="516"/>
      <c r="E44" s="517"/>
      <c r="F44" s="517"/>
      <c r="G44" s="517"/>
      <c r="H44" s="518"/>
      <c r="I44" s="487"/>
      <c r="J44" s="488"/>
      <c r="K44" s="70" t="s">
        <v>73</v>
      </c>
      <c r="L44" s="488"/>
      <c r="M44" s="488"/>
      <c r="N44" s="71" t="s">
        <v>124</v>
      </c>
      <c r="O44" s="488"/>
      <c r="P44" s="488"/>
      <c r="Q44" s="70" t="s">
        <v>73</v>
      </c>
      <c r="R44" s="489"/>
      <c r="S44" s="489"/>
      <c r="T44" s="490"/>
    </row>
    <row r="45" spans="1:20" s="52" customFormat="1" ht="15.95" customHeight="1" x14ac:dyDescent="0.15">
      <c r="A45" s="589"/>
      <c r="B45" s="72"/>
      <c r="C45" s="58"/>
      <c r="D45" s="58"/>
      <c r="E45" s="491" t="s">
        <v>74</v>
      </c>
      <c r="F45" s="504"/>
      <c r="G45" s="502" t="s">
        <v>125</v>
      </c>
      <c r="H45" s="503"/>
      <c r="I45" s="487"/>
      <c r="J45" s="488"/>
      <c r="K45" s="70" t="s">
        <v>73</v>
      </c>
      <c r="L45" s="488"/>
      <c r="M45" s="488"/>
      <c r="N45" s="71" t="s">
        <v>124</v>
      </c>
      <c r="O45" s="488"/>
      <c r="P45" s="488"/>
      <c r="Q45" s="70" t="s">
        <v>73</v>
      </c>
      <c r="R45" s="489"/>
      <c r="S45" s="489"/>
      <c r="T45" s="490"/>
    </row>
    <row r="46" spans="1:20" s="52" customFormat="1" ht="15.95" customHeight="1" x14ac:dyDescent="0.15">
      <c r="A46" s="589"/>
      <c r="B46" s="72"/>
      <c r="C46" s="58"/>
      <c r="D46" s="58"/>
      <c r="E46" s="505"/>
      <c r="F46" s="506"/>
      <c r="G46" s="502" t="s">
        <v>75</v>
      </c>
      <c r="H46" s="503"/>
      <c r="I46" s="487"/>
      <c r="J46" s="488"/>
      <c r="K46" s="70" t="s">
        <v>73</v>
      </c>
      <c r="L46" s="488"/>
      <c r="M46" s="488"/>
      <c r="N46" s="71" t="s">
        <v>124</v>
      </c>
      <c r="O46" s="488"/>
      <c r="P46" s="488"/>
      <c r="Q46" s="70" t="s">
        <v>73</v>
      </c>
      <c r="R46" s="489"/>
      <c r="S46" s="489"/>
      <c r="T46" s="490"/>
    </row>
    <row r="47" spans="1:20" s="52" customFormat="1" ht="15.95" customHeight="1" x14ac:dyDescent="0.15">
      <c r="A47" s="589"/>
      <c r="B47" s="73"/>
      <c r="C47" s="74"/>
      <c r="D47" s="74"/>
      <c r="E47" s="507"/>
      <c r="F47" s="508"/>
      <c r="G47" s="502" t="s">
        <v>91</v>
      </c>
      <c r="H47" s="503"/>
      <c r="I47" s="487"/>
      <c r="J47" s="488"/>
      <c r="K47" s="70" t="s">
        <v>73</v>
      </c>
      <c r="L47" s="488"/>
      <c r="M47" s="488"/>
      <c r="N47" s="71" t="s">
        <v>124</v>
      </c>
      <c r="O47" s="488"/>
      <c r="P47" s="488"/>
      <c r="Q47" s="70" t="s">
        <v>73</v>
      </c>
      <c r="R47" s="489"/>
      <c r="S47" s="489"/>
      <c r="T47" s="490"/>
    </row>
    <row r="48" spans="1:20" s="52" customFormat="1" ht="16.350000000000001" customHeight="1" x14ac:dyDescent="0.15">
      <c r="A48" s="589"/>
      <c r="B48" s="484" t="s">
        <v>76</v>
      </c>
      <c r="C48" s="485"/>
      <c r="D48" s="485"/>
      <c r="E48" s="485"/>
      <c r="F48" s="485"/>
      <c r="G48" s="485"/>
      <c r="H48" s="486"/>
      <c r="I48" s="487"/>
      <c r="J48" s="488"/>
      <c r="K48" s="75" t="s">
        <v>73</v>
      </c>
      <c r="L48" s="488"/>
      <c r="M48" s="488"/>
      <c r="N48" s="76" t="s">
        <v>124</v>
      </c>
      <c r="O48" s="488"/>
      <c r="P48" s="488"/>
      <c r="Q48" s="75" t="s">
        <v>73</v>
      </c>
      <c r="R48" s="489"/>
      <c r="S48" s="489"/>
      <c r="T48" s="490"/>
    </row>
    <row r="49" spans="1:20" s="52" customFormat="1" ht="16.350000000000001" customHeight="1" thickBot="1" x14ac:dyDescent="0.2">
      <c r="A49" s="589"/>
      <c r="B49" s="534" t="s">
        <v>77</v>
      </c>
      <c r="C49" s="493"/>
      <c r="D49" s="493"/>
      <c r="E49" s="493"/>
      <c r="F49" s="493"/>
      <c r="G49" s="493"/>
      <c r="H49" s="494"/>
      <c r="I49" s="495"/>
      <c r="J49" s="496"/>
      <c r="K49" s="496"/>
      <c r="L49" s="497" t="s">
        <v>78</v>
      </c>
      <c r="M49" s="497"/>
      <c r="N49" s="77"/>
      <c r="O49" s="493"/>
      <c r="P49" s="493"/>
      <c r="Q49" s="54"/>
      <c r="R49" s="497"/>
      <c r="S49" s="497"/>
      <c r="T49" s="53"/>
    </row>
    <row r="50" spans="1:20" s="60" customFormat="1" ht="15" customHeight="1" x14ac:dyDescent="0.15">
      <c r="A50" s="588" t="s">
        <v>80</v>
      </c>
      <c r="B50" s="500" t="s">
        <v>117</v>
      </c>
      <c r="C50" s="500"/>
      <c r="D50" s="500"/>
      <c r="E50" s="500"/>
      <c r="F50" s="500"/>
      <c r="G50" s="500"/>
      <c r="H50" s="500"/>
      <c r="I50" s="500"/>
      <c r="J50" s="500"/>
      <c r="K50" s="500"/>
      <c r="L50" s="500"/>
      <c r="M50" s="500"/>
      <c r="N50" s="500"/>
      <c r="O50" s="500"/>
      <c r="P50" s="500"/>
      <c r="Q50" s="500"/>
      <c r="R50" s="500"/>
      <c r="S50" s="500"/>
      <c r="T50" s="501"/>
    </row>
    <row r="51" spans="1:20" s="60" customFormat="1" ht="15" customHeight="1" x14ac:dyDescent="0.15">
      <c r="A51" s="589"/>
      <c r="B51" s="519" t="s">
        <v>51</v>
      </c>
      <c r="C51" s="520"/>
      <c r="D51" s="521"/>
      <c r="E51" s="550" t="s">
        <v>118</v>
      </c>
      <c r="F51" s="520"/>
      <c r="G51" s="520"/>
      <c r="H51" s="590"/>
      <c r="I51" s="519" t="s">
        <v>119</v>
      </c>
      <c r="J51" s="520"/>
      <c r="K51" s="520"/>
      <c r="L51" s="521"/>
      <c r="M51" s="552" t="s">
        <v>61</v>
      </c>
      <c r="N51" s="568"/>
      <c r="O51" s="568"/>
      <c r="P51" s="553"/>
      <c r="Q51" s="552" t="s">
        <v>120</v>
      </c>
      <c r="R51" s="568"/>
      <c r="S51" s="568"/>
      <c r="T51" s="591"/>
    </row>
    <row r="52" spans="1:20" s="60" customFormat="1" ht="15" customHeight="1" x14ac:dyDescent="0.15">
      <c r="A52" s="589"/>
      <c r="B52" s="505"/>
      <c r="C52" s="522"/>
      <c r="D52" s="523"/>
      <c r="E52" s="584" t="s">
        <v>62</v>
      </c>
      <c r="F52" s="585"/>
      <c r="G52" s="584" t="s">
        <v>63</v>
      </c>
      <c r="H52" s="585"/>
      <c r="I52" s="584" t="s">
        <v>62</v>
      </c>
      <c r="J52" s="585"/>
      <c r="K52" s="584" t="s">
        <v>63</v>
      </c>
      <c r="L52" s="585"/>
      <c r="M52" s="584" t="s">
        <v>62</v>
      </c>
      <c r="N52" s="585"/>
      <c r="O52" s="584" t="s">
        <v>63</v>
      </c>
      <c r="P52" s="585"/>
      <c r="Q52" s="586" t="s">
        <v>62</v>
      </c>
      <c r="R52" s="585"/>
      <c r="S52" s="584" t="s">
        <v>63</v>
      </c>
      <c r="T52" s="587"/>
    </row>
    <row r="53" spans="1:20" s="60" customFormat="1" ht="15" customHeight="1" x14ac:dyDescent="0.15">
      <c r="A53" s="589"/>
      <c r="B53" s="68"/>
      <c r="C53" s="552" t="s">
        <v>121</v>
      </c>
      <c r="D53" s="553"/>
      <c r="E53" s="584"/>
      <c r="F53" s="585"/>
      <c r="G53" s="584"/>
      <c r="H53" s="585"/>
      <c r="I53" s="584"/>
      <c r="J53" s="585"/>
      <c r="K53" s="584"/>
      <c r="L53" s="585"/>
      <c r="M53" s="584"/>
      <c r="N53" s="585"/>
      <c r="O53" s="584"/>
      <c r="P53" s="585"/>
      <c r="Q53" s="586"/>
      <c r="R53" s="585"/>
      <c r="S53" s="584"/>
      <c r="T53" s="587"/>
    </row>
    <row r="54" spans="1:20" s="60" customFormat="1" ht="15" customHeight="1" x14ac:dyDescent="0.15">
      <c r="A54" s="589"/>
      <c r="B54" s="69"/>
      <c r="C54" s="582" t="s">
        <v>100</v>
      </c>
      <c r="D54" s="583"/>
      <c r="E54" s="584"/>
      <c r="F54" s="585"/>
      <c r="G54" s="584"/>
      <c r="H54" s="585"/>
      <c r="I54" s="584"/>
      <c r="J54" s="585"/>
      <c r="K54" s="584"/>
      <c r="L54" s="585"/>
      <c r="M54" s="584"/>
      <c r="N54" s="585"/>
      <c r="O54" s="584"/>
      <c r="P54" s="585"/>
      <c r="Q54" s="586"/>
      <c r="R54" s="585"/>
      <c r="S54" s="584"/>
      <c r="T54" s="587"/>
    </row>
    <row r="55" spans="1:20" s="60" customFormat="1" ht="15" customHeight="1" x14ac:dyDescent="0.15">
      <c r="A55" s="589"/>
      <c r="B55" s="580" t="s">
        <v>56</v>
      </c>
      <c r="C55" s="580"/>
      <c r="D55" s="580"/>
      <c r="E55" s="580"/>
      <c r="F55" s="580"/>
      <c r="G55" s="580"/>
      <c r="H55" s="580"/>
      <c r="I55" s="580"/>
      <c r="J55" s="580"/>
      <c r="K55" s="580"/>
      <c r="L55" s="580"/>
      <c r="M55" s="580"/>
      <c r="N55" s="580"/>
      <c r="O55" s="580"/>
      <c r="P55" s="580"/>
      <c r="Q55" s="580"/>
      <c r="R55" s="580"/>
      <c r="S55" s="580"/>
      <c r="T55" s="581"/>
    </row>
    <row r="56" spans="1:20" s="52" customFormat="1" ht="16.350000000000001" customHeight="1" x14ac:dyDescent="0.15">
      <c r="A56" s="589"/>
      <c r="B56" s="519" t="s">
        <v>122</v>
      </c>
      <c r="C56" s="520"/>
      <c r="D56" s="521"/>
      <c r="E56" s="532" t="s">
        <v>64</v>
      </c>
      <c r="F56" s="533"/>
      <c r="G56" s="526" t="s">
        <v>65</v>
      </c>
      <c r="H56" s="533"/>
      <c r="I56" s="526" t="s">
        <v>66</v>
      </c>
      <c r="J56" s="533"/>
      <c r="K56" s="526" t="s">
        <v>67</v>
      </c>
      <c r="L56" s="533"/>
      <c r="M56" s="526" t="s">
        <v>68</v>
      </c>
      <c r="N56" s="533"/>
      <c r="O56" s="526" t="s">
        <v>69</v>
      </c>
      <c r="P56" s="533"/>
      <c r="Q56" s="526" t="s">
        <v>70</v>
      </c>
      <c r="R56" s="533"/>
      <c r="S56" s="526" t="s">
        <v>71</v>
      </c>
      <c r="T56" s="527"/>
    </row>
    <row r="57" spans="1:20" s="52" customFormat="1" ht="15.6" customHeight="1" x14ac:dyDescent="0.15">
      <c r="A57" s="589"/>
      <c r="B57" s="505"/>
      <c r="C57" s="522"/>
      <c r="D57" s="523"/>
      <c r="E57" s="528"/>
      <c r="F57" s="529"/>
      <c r="G57" s="528"/>
      <c r="H57" s="529"/>
      <c r="I57" s="528"/>
      <c r="J57" s="529"/>
      <c r="K57" s="528"/>
      <c r="L57" s="529"/>
      <c r="M57" s="528"/>
      <c r="N57" s="529"/>
      <c r="O57" s="528"/>
      <c r="P57" s="529"/>
      <c r="Q57" s="528"/>
      <c r="R57" s="529"/>
      <c r="S57" s="530"/>
      <c r="T57" s="531"/>
    </row>
    <row r="58" spans="1:20" s="52" customFormat="1" ht="15.6" customHeight="1" x14ac:dyDescent="0.15">
      <c r="A58" s="589"/>
      <c r="B58" s="507"/>
      <c r="C58" s="524"/>
      <c r="D58" s="525"/>
      <c r="E58" s="509" t="s">
        <v>72</v>
      </c>
      <c r="F58" s="510"/>
      <c r="G58" s="510"/>
      <c r="H58" s="511"/>
      <c r="I58" s="512"/>
      <c r="J58" s="513"/>
      <c r="K58" s="513"/>
      <c r="L58" s="513"/>
      <c r="M58" s="513"/>
      <c r="N58" s="513"/>
      <c r="O58" s="513"/>
      <c r="P58" s="513"/>
      <c r="Q58" s="513"/>
      <c r="R58" s="513"/>
      <c r="S58" s="513"/>
      <c r="T58" s="514"/>
    </row>
    <row r="59" spans="1:20" s="52" customFormat="1" ht="15.95" customHeight="1" x14ac:dyDescent="0.15">
      <c r="A59" s="589"/>
      <c r="B59" s="515" t="s">
        <v>123</v>
      </c>
      <c r="C59" s="516"/>
      <c r="D59" s="516"/>
      <c r="E59" s="517"/>
      <c r="F59" s="517"/>
      <c r="G59" s="517"/>
      <c r="H59" s="518"/>
      <c r="I59" s="487"/>
      <c r="J59" s="488"/>
      <c r="K59" s="70" t="s">
        <v>73</v>
      </c>
      <c r="L59" s="488"/>
      <c r="M59" s="488"/>
      <c r="N59" s="71" t="s">
        <v>124</v>
      </c>
      <c r="O59" s="488"/>
      <c r="P59" s="488"/>
      <c r="Q59" s="70" t="s">
        <v>73</v>
      </c>
      <c r="R59" s="489"/>
      <c r="S59" s="489"/>
      <c r="T59" s="490"/>
    </row>
    <row r="60" spans="1:20" s="52" customFormat="1" ht="15.95" customHeight="1" x14ac:dyDescent="0.15">
      <c r="A60" s="589"/>
      <c r="B60" s="72"/>
      <c r="C60" s="58"/>
      <c r="D60" s="58"/>
      <c r="E60" s="491" t="s">
        <v>74</v>
      </c>
      <c r="F60" s="504"/>
      <c r="G60" s="502" t="s">
        <v>125</v>
      </c>
      <c r="H60" s="503"/>
      <c r="I60" s="487"/>
      <c r="J60" s="488"/>
      <c r="K60" s="70" t="s">
        <v>73</v>
      </c>
      <c r="L60" s="488"/>
      <c r="M60" s="488"/>
      <c r="N60" s="71" t="s">
        <v>124</v>
      </c>
      <c r="O60" s="488"/>
      <c r="P60" s="488"/>
      <c r="Q60" s="70" t="s">
        <v>73</v>
      </c>
      <c r="R60" s="489"/>
      <c r="S60" s="489"/>
      <c r="T60" s="490"/>
    </row>
    <row r="61" spans="1:20" s="52" customFormat="1" ht="15.95" customHeight="1" x14ac:dyDescent="0.15">
      <c r="A61" s="589"/>
      <c r="B61" s="72"/>
      <c r="C61" s="58"/>
      <c r="D61" s="58"/>
      <c r="E61" s="505"/>
      <c r="F61" s="506"/>
      <c r="G61" s="502" t="s">
        <v>75</v>
      </c>
      <c r="H61" s="503"/>
      <c r="I61" s="487"/>
      <c r="J61" s="488"/>
      <c r="K61" s="70" t="s">
        <v>73</v>
      </c>
      <c r="L61" s="488"/>
      <c r="M61" s="488"/>
      <c r="N61" s="71" t="s">
        <v>124</v>
      </c>
      <c r="O61" s="488"/>
      <c r="P61" s="488"/>
      <c r="Q61" s="70" t="s">
        <v>73</v>
      </c>
      <c r="R61" s="489"/>
      <c r="S61" s="489"/>
      <c r="T61" s="490"/>
    </row>
    <row r="62" spans="1:20" s="52" customFormat="1" ht="15.95" customHeight="1" x14ac:dyDescent="0.15">
      <c r="A62" s="589"/>
      <c r="B62" s="73"/>
      <c r="C62" s="74"/>
      <c r="D62" s="74"/>
      <c r="E62" s="507"/>
      <c r="F62" s="508"/>
      <c r="G62" s="502" t="s">
        <v>91</v>
      </c>
      <c r="H62" s="503"/>
      <c r="I62" s="487"/>
      <c r="J62" s="488"/>
      <c r="K62" s="70" t="s">
        <v>73</v>
      </c>
      <c r="L62" s="488"/>
      <c r="M62" s="488"/>
      <c r="N62" s="71" t="s">
        <v>124</v>
      </c>
      <c r="O62" s="488"/>
      <c r="P62" s="488"/>
      <c r="Q62" s="70" t="s">
        <v>73</v>
      </c>
      <c r="R62" s="489"/>
      <c r="S62" s="489"/>
      <c r="T62" s="490"/>
    </row>
    <row r="63" spans="1:20" s="52" customFormat="1" ht="16.350000000000001" customHeight="1" x14ac:dyDescent="0.15">
      <c r="A63" s="589"/>
      <c r="B63" s="484" t="s">
        <v>76</v>
      </c>
      <c r="C63" s="485"/>
      <c r="D63" s="485"/>
      <c r="E63" s="485"/>
      <c r="F63" s="485"/>
      <c r="G63" s="485"/>
      <c r="H63" s="486"/>
      <c r="I63" s="487"/>
      <c r="J63" s="488"/>
      <c r="K63" s="75" t="s">
        <v>73</v>
      </c>
      <c r="L63" s="488"/>
      <c r="M63" s="488"/>
      <c r="N63" s="76" t="s">
        <v>124</v>
      </c>
      <c r="O63" s="488"/>
      <c r="P63" s="488"/>
      <c r="Q63" s="75" t="s">
        <v>73</v>
      </c>
      <c r="R63" s="489"/>
      <c r="S63" s="489"/>
      <c r="T63" s="490"/>
    </row>
    <row r="64" spans="1:20" s="52" customFormat="1" ht="16.350000000000001" customHeight="1" thickBot="1" x14ac:dyDescent="0.2">
      <c r="A64" s="589"/>
      <c r="B64" s="534" t="s">
        <v>77</v>
      </c>
      <c r="C64" s="493"/>
      <c r="D64" s="493"/>
      <c r="E64" s="493"/>
      <c r="F64" s="493"/>
      <c r="G64" s="493"/>
      <c r="H64" s="494"/>
      <c r="I64" s="495"/>
      <c r="J64" s="496"/>
      <c r="K64" s="496"/>
      <c r="L64" s="497" t="s">
        <v>78</v>
      </c>
      <c r="M64" s="497"/>
      <c r="N64" s="77"/>
      <c r="O64" s="493"/>
      <c r="P64" s="493"/>
      <c r="Q64" s="54"/>
      <c r="R64" s="497"/>
      <c r="S64" s="497"/>
      <c r="T64" s="53"/>
    </row>
    <row r="65" spans="1:20" s="60" customFormat="1" ht="15" customHeight="1" thickBot="1" x14ac:dyDescent="0.2">
      <c r="A65" s="477" t="s">
        <v>126</v>
      </c>
      <c r="B65" s="478"/>
      <c r="C65" s="478"/>
      <c r="D65" s="479"/>
      <c r="E65" s="557" t="s">
        <v>81</v>
      </c>
      <c r="F65" s="558"/>
      <c r="G65" s="558"/>
      <c r="H65" s="558"/>
      <c r="I65" s="558"/>
      <c r="J65" s="558"/>
      <c r="K65" s="558"/>
      <c r="L65" s="558"/>
      <c r="M65" s="558"/>
      <c r="N65" s="558"/>
      <c r="O65" s="558"/>
      <c r="P65" s="558"/>
      <c r="Q65" s="558"/>
      <c r="R65" s="558"/>
      <c r="S65" s="558"/>
      <c r="T65" s="559"/>
    </row>
    <row r="66" spans="1:20" s="60" customFormat="1" ht="25.5" customHeight="1" x14ac:dyDescent="0.15">
      <c r="A66" s="78"/>
      <c r="B66" s="78"/>
      <c r="C66" s="78"/>
      <c r="D66" s="78"/>
      <c r="E66" s="78"/>
      <c r="F66" s="78"/>
      <c r="G66" s="79"/>
      <c r="H66" s="79"/>
      <c r="I66" s="79"/>
      <c r="J66" s="79"/>
      <c r="K66" s="79"/>
      <c r="L66" s="79"/>
      <c r="M66" s="79"/>
      <c r="N66" s="79"/>
      <c r="O66" s="79"/>
      <c r="P66" s="79"/>
      <c r="Q66" s="79"/>
      <c r="R66" s="79" t="s">
        <v>55</v>
      </c>
      <c r="S66" s="79"/>
      <c r="T66" s="79"/>
    </row>
    <row r="67" spans="1:20" s="60" customFormat="1" ht="29.1" customHeight="1" thickBot="1" x14ac:dyDescent="0.2">
      <c r="A67" s="560" t="s">
        <v>127</v>
      </c>
      <c r="B67" s="560"/>
      <c r="C67" s="560"/>
      <c r="D67" s="560"/>
      <c r="E67" s="560"/>
      <c r="F67" s="560"/>
      <c r="G67" s="560"/>
      <c r="H67" s="560"/>
      <c r="I67" s="560"/>
      <c r="J67" s="560"/>
      <c r="K67" s="560"/>
      <c r="L67" s="560"/>
      <c r="M67" s="560"/>
      <c r="N67" s="560"/>
      <c r="O67" s="560"/>
      <c r="P67" s="560"/>
      <c r="Q67" s="560"/>
      <c r="R67" s="560"/>
      <c r="S67" s="560"/>
      <c r="T67" s="560"/>
    </row>
    <row r="68" spans="1:20" s="60" customFormat="1" ht="15" customHeight="1" x14ac:dyDescent="0.15">
      <c r="A68" s="561" t="s">
        <v>97</v>
      </c>
      <c r="B68" s="563" t="s">
        <v>43</v>
      </c>
      <c r="C68" s="564"/>
      <c r="D68" s="565"/>
      <c r="E68" s="566"/>
      <c r="F68" s="566"/>
      <c r="G68" s="566"/>
      <c r="H68" s="566"/>
      <c r="I68" s="566"/>
      <c r="J68" s="566"/>
      <c r="K68" s="566"/>
      <c r="L68" s="566"/>
      <c r="M68" s="566"/>
      <c r="N68" s="566"/>
      <c r="O68" s="566"/>
      <c r="P68" s="566"/>
      <c r="Q68" s="566"/>
      <c r="R68" s="566"/>
      <c r="S68" s="566"/>
      <c r="T68" s="567"/>
    </row>
    <row r="69" spans="1:20" s="60" customFormat="1" ht="15" customHeight="1" x14ac:dyDescent="0.15">
      <c r="A69" s="562"/>
      <c r="B69" s="552" t="s">
        <v>94</v>
      </c>
      <c r="C69" s="568"/>
      <c r="D69" s="553"/>
      <c r="E69" s="569"/>
      <c r="F69" s="569"/>
      <c r="G69" s="569"/>
      <c r="H69" s="569"/>
      <c r="I69" s="569"/>
      <c r="J69" s="569"/>
      <c r="K69" s="569"/>
      <c r="L69" s="569"/>
      <c r="M69" s="569"/>
      <c r="N69" s="569"/>
      <c r="O69" s="569"/>
      <c r="P69" s="569"/>
      <c r="Q69" s="569"/>
      <c r="R69" s="569"/>
      <c r="S69" s="569"/>
      <c r="T69" s="570"/>
    </row>
    <row r="70" spans="1:20" s="60" customFormat="1" ht="15" customHeight="1" x14ac:dyDescent="0.15">
      <c r="A70" s="562"/>
      <c r="B70" s="550" t="s">
        <v>44</v>
      </c>
      <c r="C70" s="520"/>
      <c r="D70" s="521"/>
      <c r="E70" s="550" t="s">
        <v>95</v>
      </c>
      <c r="F70" s="520"/>
      <c r="G70" s="62"/>
      <c r="H70" s="59" t="s">
        <v>105</v>
      </c>
      <c r="I70" s="62"/>
      <c r="J70" s="59" t="s">
        <v>106</v>
      </c>
      <c r="K70" s="520"/>
      <c r="L70" s="520"/>
      <c r="M70" s="520"/>
      <c r="N70" s="520"/>
      <c r="O70" s="520"/>
      <c r="P70" s="520"/>
      <c r="Q70" s="520"/>
      <c r="R70" s="520"/>
      <c r="S70" s="520"/>
      <c r="T70" s="542"/>
    </row>
    <row r="71" spans="1:20" s="60" customFormat="1" ht="15" customHeight="1" x14ac:dyDescent="0.15">
      <c r="A71" s="562"/>
      <c r="B71" s="571"/>
      <c r="C71" s="522"/>
      <c r="D71" s="523"/>
      <c r="E71" s="543"/>
      <c r="F71" s="544"/>
      <c r="G71" s="544"/>
      <c r="H71" s="1" t="s">
        <v>101</v>
      </c>
      <c r="I71" s="544"/>
      <c r="J71" s="544"/>
      <c r="K71" s="544"/>
      <c r="L71" s="544"/>
      <c r="M71" s="544"/>
      <c r="N71" s="1" t="s">
        <v>102</v>
      </c>
      <c r="O71" s="544"/>
      <c r="P71" s="544"/>
      <c r="Q71" s="544"/>
      <c r="R71" s="544"/>
      <c r="S71" s="544"/>
      <c r="T71" s="545"/>
    </row>
    <row r="72" spans="1:20" s="60" customFormat="1" ht="15" customHeight="1" x14ac:dyDescent="0.15">
      <c r="A72" s="562"/>
      <c r="B72" s="571"/>
      <c r="C72" s="522"/>
      <c r="D72" s="523"/>
      <c r="E72" s="543"/>
      <c r="F72" s="544"/>
      <c r="G72" s="544"/>
      <c r="H72" s="1" t="s">
        <v>103</v>
      </c>
      <c r="I72" s="544"/>
      <c r="J72" s="544"/>
      <c r="K72" s="544"/>
      <c r="L72" s="544"/>
      <c r="M72" s="544"/>
      <c r="N72" s="1" t="s">
        <v>107</v>
      </c>
      <c r="O72" s="544"/>
      <c r="P72" s="544"/>
      <c r="Q72" s="544"/>
      <c r="R72" s="544"/>
      <c r="S72" s="544"/>
      <c r="T72" s="545"/>
    </row>
    <row r="73" spans="1:20" s="60" customFormat="1" ht="18.95" customHeight="1" x14ac:dyDescent="0.15">
      <c r="A73" s="562"/>
      <c r="B73" s="572"/>
      <c r="C73" s="573"/>
      <c r="D73" s="574"/>
      <c r="E73" s="546"/>
      <c r="F73" s="547"/>
      <c r="G73" s="547"/>
      <c r="H73" s="547"/>
      <c r="I73" s="547"/>
      <c r="J73" s="547"/>
      <c r="K73" s="547"/>
      <c r="L73" s="547"/>
      <c r="M73" s="547"/>
      <c r="N73" s="547"/>
      <c r="O73" s="547"/>
      <c r="P73" s="547"/>
      <c r="Q73" s="548"/>
      <c r="R73" s="548"/>
      <c r="S73" s="548"/>
      <c r="T73" s="549"/>
    </row>
    <row r="74" spans="1:20" s="60" customFormat="1" ht="15" customHeight="1" x14ac:dyDescent="0.15">
      <c r="A74" s="562"/>
      <c r="B74" s="550" t="s">
        <v>45</v>
      </c>
      <c r="C74" s="520"/>
      <c r="D74" s="521"/>
      <c r="E74" s="552" t="s">
        <v>46</v>
      </c>
      <c r="F74" s="553"/>
      <c r="G74" s="554"/>
      <c r="H74" s="555"/>
      <c r="I74" s="555"/>
      <c r="J74" s="555"/>
      <c r="K74" s="555"/>
      <c r="L74" s="63" t="s">
        <v>47</v>
      </c>
      <c r="M74" s="488"/>
      <c r="N74" s="556"/>
      <c r="O74" s="502" t="s">
        <v>48</v>
      </c>
      <c r="P74" s="503"/>
      <c r="Q74" s="575"/>
      <c r="R74" s="555"/>
      <c r="S74" s="555"/>
      <c r="T74" s="576"/>
    </row>
    <row r="75" spans="1:20" s="60" customFormat="1" ht="15" customHeight="1" x14ac:dyDescent="0.15">
      <c r="A75" s="562"/>
      <c r="B75" s="551"/>
      <c r="C75" s="524"/>
      <c r="D75" s="525"/>
      <c r="E75" s="552" t="s">
        <v>49</v>
      </c>
      <c r="F75" s="553"/>
      <c r="G75" s="577"/>
      <c r="H75" s="578"/>
      <c r="I75" s="578"/>
      <c r="J75" s="578"/>
      <c r="K75" s="578"/>
      <c r="L75" s="578"/>
      <c r="M75" s="578"/>
      <c r="N75" s="578"/>
      <c r="O75" s="578"/>
      <c r="P75" s="578"/>
      <c r="Q75" s="578"/>
      <c r="R75" s="578"/>
      <c r="S75" s="578"/>
      <c r="T75" s="579"/>
    </row>
    <row r="76" spans="1:20" s="60" customFormat="1" ht="15" customHeight="1" x14ac:dyDescent="0.15">
      <c r="A76" s="535" t="s">
        <v>56</v>
      </c>
      <c r="B76" s="536"/>
      <c r="C76" s="536"/>
      <c r="D76" s="536"/>
      <c r="E76" s="536"/>
      <c r="F76" s="536"/>
      <c r="G76" s="536"/>
      <c r="H76" s="536"/>
      <c r="I76" s="536"/>
      <c r="J76" s="536"/>
      <c r="K76" s="536"/>
      <c r="L76" s="536"/>
      <c r="M76" s="536"/>
      <c r="N76" s="536"/>
      <c r="O76" s="536"/>
      <c r="P76" s="536"/>
      <c r="Q76" s="536"/>
      <c r="R76" s="536"/>
      <c r="S76" s="536"/>
      <c r="T76" s="537"/>
    </row>
    <row r="77" spans="1:20" s="56" customFormat="1" ht="15" customHeight="1" thickBot="1" x14ac:dyDescent="0.2">
      <c r="A77" s="538" t="s">
        <v>57</v>
      </c>
      <c r="B77" s="539"/>
      <c r="C77" s="539"/>
      <c r="D77" s="539"/>
      <c r="E77" s="539"/>
      <c r="F77" s="539"/>
      <c r="G77" s="539"/>
      <c r="H77" s="540"/>
      <c r="I77" s="541"/>
      <c r="J77" s="539"/>
      <c r="K77" s="67" t="s">
        <v>116</v>
      </c>
      <c r="L77" s="534" t="s">
        <v>58</v>
      </c>
      <c r="M77" s="493"/>
      <c r="N77" s="493"/>
      <c r="O77" s="493"/>
      <c r="P77" s="493"/>
      <c r="Q77" s="494"/>
      <c r="R77" s="534"/>
      <c r="S77" s="493"/>
      <c r="T77" s="55" t="s">
        <v>59</v>
      </c>
    </row>
    <row r="78" spans="1:20" s="60" customFormat="1" ht="15" customHeight="1" x14ac:dyDescent="0.15">
      <c r="A78" s="498" t="s">
        <v>82</v>
      </c>
      <c r="B78" s="500" t="s">
        <v>56</v>
      </c>
      <c r="C78" s="500"/>
      <c r="D78" s="500"/>
      <c r="E78" s="500"/>
      <c r="F78" s="500"/>
      <c r="G78" s="500"/>
      <c r="H78" s="500"/>
      <c r="I78" s="500"/>
      <c r="J78" s="500"/>
      <c r="K78" s="500"/>
      <c r="L78" s="500"/>
      <c r="M78" s="500"/>
      <c r="N78" s="500"/>
      <c r="O78" s="500"/>
      <c r="P78" s="500"/>
      <c r="Q78" s="500"/>
      <c r="R78" s="500"/>
      <c r="S78" s="500"/>
      <c r="T78" s="501"/>
    </row>
    <row r="79" spans="1:20" s="52" customFormat="1" ht="16.350000000000001" customHeight="1" x14ac:dyDescent="0.15">
      <c r="A79" s="499"/>
      <c r="B79" s="519" t="s">
        <v>122</v>
      </c>
      <c r="C79" s="520"/>
      <c r="D79" s="521"/>
      <c r="E79" s="532" t="s">
        <v>64</v>
      </c>
      <c r="F79" s="533"/>
      <c r="G79" s="526" t="s">
        <v>65</v>
      </c>
      <c r="H79" s="533"/>
      <c r="I79" s="526" t="s">
        <v>66</v>
      </c>
      <c r="J79" s="533"/>
      <c r="K79" s="526" t="s">
        <v>67</v>
      </c>
      <c r="L79" s="533"/>
      <c r="M79" s="526" t="s">
        <v>68</v>
      </c>
      <c r="N79" s="533"/>
      <c r="O79" s="526" t="s">
        <v>69</v>
      </c>
      <c r="P79" s="533"/>
      <c r="Q79" s="526" t="s">
        <v>70</v>
      </c>
      <c r="R79" s="533"/>
      <c r="S79" s="526" t="s">
        <v>71</v>
      </c>
      <c r="T79" s="527"/>
    </row>
    <row r="80" spans="1:20" s="52" customFormat="1" ht="15.6" customHeight="1" x14ac:dyDescent="0.15">
      <c r="A80" s="499"/>
      <c r="B80" s="505"/>
      <c r="C80" s="522"/>
      <c r="D80" s="523"/>
      <c r="E80" s="528"/>
      <c r="F80" s="529"/>
      <c r="G80" s="528"/>
      <c r="H80" s="529"/>
      <c r="I80" s="528"/>
      <c r="J80" s="529"/>
      <c r="K80" s="528"/>
      <c r="L80" s="529"/>
      <c r="M80" s="528"/>
      <c r="N80" s="529"/>
      <c r="O80" s="528"/>
      <c r="P80" s="529"/>
      <c r="Q80" s="528"/>
      <c r="R80" s="529"/>
      <c r="S80" s="530"/>
      <c r="T80" s="531"/>
    </row>
    <row r="81" spans="1:21" s="52" customFormat="1" ht="15.6" customHeight="1" x14ac:dyDescent="0.15">
      <c r="A81" s="499"/>
      <c r="B81" s="507"/>
      <c r="C81" s="524"/>
      <c r="D81" s="525"/>
      <c r="E81" s="509" t="s">
        <v>72</v>
      </c>
      <c r="F81" s="510"/>
      <c r="G81" s="510"/>
      <c r="H81" s="511"/>
      <c r="I81" s="512"/>
      <c r="J81" s="513"/>
      <c r="K81" s="513"/>
      <c r="L81" s="513"/>
      <c r="M81" s="513"/>
      <c r="N81" s="513"/>
      <c r="O81" s="513"/>
      <c r="P81" s="513"/>
      <c r="Q81" s="513"/>
      <c r="R81" s="513"/>
      <c r="S81" s="513"/>
      <c r="T81" s="514"/>
    </row>
    <row r="82" spans="1:21" s="52" customFormat="1" ht="15.95" customHeight="1" x14ac:dyDescent="0.15">
      <c r="A82" s="499"/>
      <c r="B82" s="515" t="s">
        <v>123</v>
      </c>
      <c r="C82" s="516"/>
      <c r="D82" s="516"/>
      <c r="E82" s="517"/>
      <c r="F82" s="517"/>
      <c r="G82" s="517"/>
      <c r="H82" s="518"/>
      <c r="I82" s="487"/>
      <c r="J82" s="488"/>
      <c r="K82" s="70" t="s">
        <v>73</v>
      </c>
      <c r="L82" s="488"/>
      <c r="M82" s="488"/>
      <c r="N82" s="71" t="s">
        <v>124</v>
      </c>
      <c r="O82" s="488"/>
      <c r="P82" s="488"/>
      <c r="Q82" s="70" t="s">
        <v>73</v>
      </c>
      <c r="R82" s="489"/>
      <c r="S82" s="489"/>
      <c r="T82" s="490"/>
    </row>
    <row r="83" spans="1:21" s="52" customFormat="1" ht="15.95" customHeight="1" x14ac:dyDescent="0.15">
      <c r="A83" s="499"/>
      <c r="B83" s="72"/>
      <c r="C83" s="58"/>
      <c r="D83" s="58"/>
      <c r="E83" s="491" t="s">
        <v>74</v>
      </c>
      <c r="F83" s="504"/>
      <c r="G83" s="502" t="s">
        <v>125</v>
      </c>
      <c r="H83" s="503"/>
      <c r="I83" s="487"/>
      <c r="J83" s="488"/>
      <c r="K83" s="70" t="s">
        <v>73</v>
      </c>
      <c r="L83" s="488"/>
      <c r="M83" s="488"/>
      <c r="N83" s="71" t="s">
        <v>124</v>
      </c>
      <c r="O83" s="488"/>
      <c r="P83" s="488"/>
      <c r="Q83" s="70" t="s">
        <v>73</v>
      </c>
      <c r="R83" s="489"/>
      <c r="S83" s="489"/>
      <c r="T83" s="490"/>
      <c r="U83" s="52" t="s">
        <v>55</v>
      </c>
    </row>
    <row r="84" spans="1:21" s="52" customFormat="1" ht="15.95" customHeight="1" x14ac:dyDescent="0.15">
      <c r="A84" s="499"/>
      <c r="B84" s="72"/>
      <c r="C84" s="58"/>
      <c r="D84" s="58"/>
      <c r="E84" s="505"/>
      <c r="F84" s="506"/>
      <c r="G84" s="502" t="s">
        <v>75</v>
      </c>
      <c r="H84" s="503"/>
      <c r="I84" s="487"/>
      <c r="J84" s="488"/>
      <c r="K84" s="70" t="s">
        <v>73</v>
      </c>
      <c r="L84" s="488"/>
      <c r="M84" s="488"/>
      <c r="N84" s="71" t="s">
        <v>124</v>
      </c>
      <c r="O84" s="488"/>
      <c r="P84" s="488"/>
      <c r="Q84" s="70" t="s">
        <v>73</v>
      </c>
      <c r="R84" s="489"/>
      <c r="S84" s="489"/>
      <c r="T84" s="490"/>
    </row>
    <row r="85" spans="1:21" s="52" customFormat="1" ht="15.95" customHeight="1" x14ac:dyDescent="0.15">
      <c r="A85" s="499"/>
      <c r="B85" s="73"/>
      <c r="C85" s="74"/>
      <c r="D85" s="74"/>
      <c r="E85" s="507"/>
      <c r="F85" s="508"/>
      <c r="G85" s="502" t="s">
        <v>91</v>
      </c>
      <c r="H85" s="503"/>
      <c r="I85" s="487"/>
      <c r="J85" s="488"/>
      <c r="K85" s="70" t="s">
        <v>73</v>
      </c>
      <c r="L85" s="488"/>
      <c r="M85" s="488"/>
      <c r="N85" s="71" t="s">
        <v>124</v>
      </c>
      <c r="O85" s="488"/>
      <c r="P85" s="488"/>
      <c r="Q85" s="70" t="s">
        <v>73</v>
      </c>
      <c r="R85" s="489"/>
      <c r="S85" s="489"/>
      <c r="T85" s="490"/>
    </row>
    <row r="86" spans="1:21" s="52" customFormat="1" ht="16.350000000000001" customHeight="1" x14ac:dyDescent="0.15">
      <c r="A86" s="499"/>
      <c r="B86" s="484" t="s">
        <v>76</v>
      </c>
      <c r="C86" s="485"/>
      <c r="D86" s="485"/>
      <c r="E86" s="485"/>
      <c r="F86" s="485"/>
      <c r="G86" s="485"/>
      <c r="H86" s="486"/>
      <c r="I86" s="487"/>
      <c r="J86" s="488"/>
      <c r="K86" s="75" t="s">
        <v>73</v>
      </c>
      <c r="L86" s="488"/>
      <c r="M86" s="488"/>
      <c r="N86" s="76" t="s">
        <v>124</v>
      </c>
      <c r="O86" s="488"/>
      <c r="P86" s="488"/>
      <c r="Q86" s="75" t="s">
        <v>73</v>
      </c>
      <c r="R86" s="489"/>
      <c r="S86" s="489"/>
      <c r="T86" s="490"/>
    </row>
    <row r="87" spans="1:21" s="52" customFormat="1" ht="16.350000000000001" customHeight="1" thickBot="1" x14ac:dyDescent="0.2">
      <c r="A87" s="499"/>
      <c r="B87" s="534" t="s">
        <v>77</v>
      </c>
      <c r="C87" s="493"/>
      <c r="D87" s="493"/>
      <c r="E87" s="493"/>
      <c r="F87" s="493"/>
      <c r="G87" s="493"/>
      <c r="H87" s="494"/>
      <c r="I87" s="495"/>
      <c r="J87" s="496"/>
      <c r="K87" s="496"/>
      <c r="L87" s="497" t="s">
        <v>78</v>
      </c>
      <c r="M87" s="497"/>
      <c r="N87" s="77"/>
      <c r="O87" s="493"/>
      <c r="P87" s="493"/>
      <c r="Q87" s="54"/>
      <c r="R87" s="497"/>
      <c r="S87" s="497"/>
      <c r="T87" s="53"/>
    </row>
    <row r="88" spans="1:21" s="60" customFormat="1" ht="15" customHeight="1" x14ac:dyDescent="0.15">
      <c r="A88" s="498" t="s">
        <v>83</v>
      </c>
      <c r="B88" s="500" t="s">
        <v>56</v>
      </c>
      <c r="C88" s="500"/>
      <c r="D88" s="500"/>
      <c r="E88" s="500"/>
      <c r="F88" s="500"/>
      <c r="G88" s="500"/>
      <c r="H88" s="500"/>
      <c r="I88" s="500"/>
      <c r="J88" s="500"/>
      <c r="K88" s="500"/>
      <c r="L88" s="500"/>
      <c r="M88" s="500"/>
      <c r="N88" s="500"/>
      <c r="O88" s="500"/>
      <c r="P88" s="500"/>
      <c r="Q88" s="500"/>
      <c r="R88" s="500"/>
      <c r="S88" s="500"/>
      <c r="T88" s="501"/>
    </row>
    <row r="89" spans="1:21" s="52" customFormat="1" ht="16.350000000000001" customHeight="1" x14ac:dyDescent="0.15">
      <c r="A89" s="499"/>
      <c r="B89" s="519" t="s">
        <v>122</v>
      </c>
      <c r="C89" s="520"/>
      <c r="D89" s="521"/>
      <c r="E89" s="532" t="s">
        <v>64</v>
      </c>
      <c r="F89" s="533"/>
      <c r="G89" s="526" t="s">
        <v>65</v>
      </c>
      <c r="H89" s="533"/>
      <c r="I89" s="526" t="s">
        <v>66</v>
      </c>
      <c r="J89" s="533"/>
      <c r="K89" s="526" t="s">
        <v>67</v>
      </c>
      <c r="L89" s="533"/>
      <c r="M89" s="526" t="s">
        <v>68</v>
      </c>
      <c r="N89" s="533"/>
      <c r="O89" s="526" t="s">
        <v>69</v>
      </c>
      <c r="P89" s="533"/>
      <c r="Q89" s="526" t="s">
        <v>70</v>
      </c>
      <c r="R89" s="533"/>
      <c r="S89" s="526" t="s">
        <v>71</v>
      </c>
      <c r="T89" s="527"/>
    </row>
    <row r="90" spans="1:21" s="52" customFormat="1" ht="15.6" customHeight="1" x14ac:dyDescent="0.15">
      <c r="A90" s="499"/>
      <c r="B90" s="505"/>
      <c r="C90" s="522"/>
      <c r="D90" s="523"/>
      <c r="E90" s="528"/>
      <c r="F90" s="529"/>
      <c r="G90" s="528"/>
      <c r="H90" s="529"/>
      <c r="I90" s="528"/>
      <c r="J90" s="529"/>
      <c r="K90" s="528"/>
      <c r="L90" s="529"/>
      <c r="M90" s="528"/>
      <c r="N90" s="529"/>
      <c r="O90" s="528"/>
      <c r="P90" s="529"/>
      <c r="Q90" s="528"/>
      <c r="R90" s="529"/>
      <c r="S90" s="530"/>
      <c r="T90" s="531"/>
    </row>
    <row r="91" spans="1:21" s="52" customFormat="1" ht="15.6" customHeight="1" x14ac:dyDescent="0.15">
      <c r="A91" s="499"/>
      <c r="B91" s="507"/>
      <c r="C91" s="524"/>
      <c r="D91" s="525"/>
      <c r="E91" s="509" t="s">
        <v>72</v>
      </c>
      <c r="F91" s="510"/>
      <c r="G91" s="510"/>
      <c r="H91" s="511"/>
      <c r="I91" s="512"/>
      <c r="J91" s="513"/>
      <c r="K91" s="513"/>
      <c r="L91" s="513"/>
      <c r="M91" s="513"/>
      <c r="N91" s="513"/>
      <c r="O91" s="513"/>
      <c r="P91" s="513"/>
      <c r="Q91" s="513"/>
      <c r="R91" s="513"/>
      <c r="S91" s="513"/>
      <c r="T91" s="514"/>
    </row>
    <row r="92" spans="1:21" s="52" customFormat="1" ht="15.95" customHeight="1" x14ac:dyDescent="0.15">
      <c r="A92" s="499"/>
      <c r="B92" s="515" t="s">
        <v>123</v>
      </c>
      <c r="C92" s="516"/>
      <c r="D92" s="516"/>
      <c r="E92" s="517"/>
      <c r="F92" s="517"/>
      <c r="G92" s="517"/>
      <c r="H92" s="518"/>
      <c r="I92" s="487"/>
      <c r="J92" s="488"/>
      <c r="K92" s="70" t="s">
        <v>73</v>
      </c>
      <c r="L92" s="488"/>
      <c r="M92" s="488"/>
      <c r="N92" s="71" t="s">
        <v>124</v>
      </c>
      <c r="O92" s="488"/>
      <c r="P92" s="488"/>
      <c r="Q92" s="70" t="s">
        <v>73</v>
      </c>
      <c r="R92" s="489"/>
      <c r="S92" s="489"/>
      <c r="T92" s="490"/>
    </row>
    <row r="93" spans="1:21" s="52" customFormat="1" ht="15.95" customHeight="1" x14ac:dyDescent="0.15">
      <c r="A93" s="499"/>
      <c r="B93" s="72"/>
      <c r="C93" s="58"/>
      <c r="D93" s="58"/>
      <c r="E93" s="491" t="s">
        <v>74</v>
      </c>
      <c r="F93" s="504"/>
      <c r="G93" s="502" t="s">
        <v>125</v>
      </c>
      <c r="H93" s="503"/>
      <c r="I93" s="487"/>
      <c r="J93" s="488"/>
      <c r="K93" s="70" t="s">
        <v>73</v>
      </c>
      <c r="L93" s="488"/>
      <c r="M93" s="488"/>
      <c r="N93" s="71" t="s">
        <v>124</v>
      </c>
      <c r="O93" s="488"/>
      <c r="P93" s="488"/>
      <c r="Q93" s="70" t="s">
        <v>73</v>
      </c>
      <c r="R93" s="489"/>
      <c r="S93" s="489"/>
      <c r="T93" s="490"/>
    </row>
    <row r="94" spans="1:21" s="52" customFormat="1" ht="15.95" customHeight="1" x14ac:dyDescent="0.15">
      <c r="A94" s="499"/>
      <c r="B94" s="72"/>
      <c r="C94" s="58"/>
      <c r="D94" s="58"/>
      <c r="E94" s="505"/>
      <c r="F94" s="506"/>
      <c r="G94" s="502" t="s">
        <v>75</v>
      </c>
      <c r="H94" s="503"/>
      <c r="I94" s="487"/>
      <c r="J94" s="488"/>
      <c r="K94" s="70" t="s">
        <v>73</v>
      </c>
      <c r="L94" s="488"/>
      <c r="M94" s="488"/>
      <c r="N94" s="71" t="s">
        <v>124</v>
      </c>
      <c r="O94" s="488"/>
      <c r="P94" s="488"/>
      <c r="Q94" s="70" t="s">
        <v>73</v>
      </c>
      <c r="R94" s="489"/>
      <c r="S94" s="489"/>
      <c r="T94" s="490"/>
    </row>
    <row r="95" spans="1:21" s="52" customFormat="1" ht="15.95" customHeight="1" x14ac:dyDescent="0.15">
      <c r="A95" s="499"/>
      <c r="B95" s="73"/>
      <c r="C95" s="74"/>
      <c r="D95" s="74"/>
      <c r="E95" s="507"/>
      <c r="F95" s="508"/>
      <c r="G95" s="502" t="s">
        <v>91</v>
      </c>
      <c r="H95" s="503"/>
      <c r="I95" s="487"/>
      <c r="J95" s="488"/>
      <c r="K95" s="70" t="s">
        <v>73</v>
      </c>
      <c r="L95" s="488"/>
      <c r="M95" s="488"/>
      <c r="N95" s="71" t="s">
        <v>124</v>
      </c>
      <c r="O95" s="488"/>
      <c r="P95" s="488"/>
      <c r="Q95" s="70" t="s">
        <v>73</v>
      </c>
      <c r="R95" s="489"/>
      <c r="S95" s="489"/>
      <c r="T95" s="490"/>
    </row>
    <row r="96" spans="1:21" s="52" customFormat="1" ht="16.350000000000001" customHeight="1" x14ac:dyDescent="0.15">
      <c r="A96" s="499"/>
      <c r="B96" s="484" t="s">
        <v>76</v>
      </c>
      <c r="C96" s="485"/>
      <c r="D96" s="485"/>
      <c r="E96" s="485"/>
      <c r="F96" s="485"/>
      <c r="G96" s="485"/>
      <c r="H96" s="486"/>
      <c r="I96" s="487"/>
      <c r="J96" s="488"/>
      <c r="K96" s="75" t="s">
        <v>73</v>
      </c>
      <c r="L96" s="488"/>
      <c r="M96" s="488"/>
      <c r="N96" s="76" t="s">
        <v>124</v>
      </c>
      <c r="O96" s="488"/>
      <c r="P96" s="488"/>
      <c r="Q96" s="75" t="s">
        <v>73</v>
      </c>
      <c r="R96" s="489"/>
      <c r="S96" s="489"/>
      <c r="T96" s="490"/>
    </row>
    <row r="97" spans="1:20" s="52" customFormat="1" ht="16.350000000000001" customHeight="1" thickBot="1" x14ac:dyDescent="0.2">
      <c r="A97" s="499"/>
      <c r="B97" s="534" t="s">
        <v>77</v>
      </c>
      <c r="C97" s="493"/>
      <c r="D97" s="493"/>
      <c r="E97" s="493"/>
      <c r="F97" s="493"/>
      <c r="G97" s="493"/>
      <c r="H97" s="494"/>
      <c r="I97" s="495"/>
      <c r="J97" s="496"/>
      <c r="K97" s="496"/>
      <c r="L97" s="497" t="s">
        <v>78</v>
      </c>
      <c r="M97" s="497"/>
      <c r="N97" s="77"/>
      <c r="O97" s="493"/>
      <c r="P97" s="493"/>
      <c r="Q97" s="54"/>
      <c r="R97" s="497"/>
      <c r="S97" s="497"/>
      <c r="T97" s="53"/>
    </row>
    <row r="98" spans="1:20" s="60" customFormat="1" ht="15" customHeight="1" x14ac:dyDescent="0.15">
      <c r="A98" s="498" t="s">
        <v>84</v>
      </c>
      <c r="B98" s="500" t="s">
        <v>56</v>
      </c>
      <c r="C98" s="500"/>
      <c r="D98" s="500"/>
      <c r="E98" s="500"/>
      <c r="F98" s="500"/>
      <c r="G98" s="500"/>
      <c r="H98" s="500"/>
      <c r="I98" s="500"/>
      <c r="J98" s="500"/>
      <c r="K98" s="500"/>
      <c r="L98" s="500"/>
      <c r="M98" s="500"/>
      <c r="N98" s="500"/>
      <c r="O98" s="500"/>
      <c r="P98" s="500"/>
      <c r="Q98" s="500"/>
      <c r="R98" s="500"/>
      <c r="S98" s="500"/>
      <c r="T98" s="501"/>
    </row>
    <row r="99" spans="1:20" s="52" customFormat="1" ht="16.350000000000001" customHeight="1" x14ac:dyDescent="0.15">
      <c r="A99" s="499"/>
      <c r="B99" s="519" t="s">
        <v>122</v>
      </c>
      <c r="C99" s="520"/>
      <c r="D99" s="521"/>
      <c r="E99" s="532" t="s">
        <v>64</v>
      </c>
      <c r="F99" s="533"/>
      <c r="G99" s="526" t="s">
        <v>65</v>
      </c>
      <c r="H99" s="533"/>
      <c r="I99" s="526" t="s">
        <v>66</v>
      </c>
      <c r="J99" s="533"/>
      <c r="K99" s="526" t="s">
        <v>67</v>
      </c>
      <c r="L99" s="533"/>
      <c r="M99" s="526" t="s">
        <v>68</v>
      </c>
      <c r="N99" s="533"/>
      <c r="O99" s="526" t="s">
        <v>69</v>
      </c>
      <c r="P99" s="533"/>
      <c r="Q99" s="526" t="s">
        <v>70</v>
      </c>
      <c r="R99" s="533"/>
      <c r="S99" s="526" t="s">
        <v>71</v>
      </c>
      <c r="T99" s="527"/>
    </row>
    <row r="100" spans="1:20" s="52" customFormat="1" ht="15.6" customHeight="1" x14ac:dyDescent="0.15">
      <c r="A100" s="499"/>
      <c r="B100" s="505"/>
      <c r="C100" s="522"/>
      <c r="D100" s="523"/>
      <c r="E100" s="528"/>
      <c r="F100" s="529"/>
      <c r="G100" s="528"/>
      <c r="H100" s="529"/>
      <c r="I100" s="528"/>
      <c r="J100" s="529"/>
      <c r="K100" s="528"/>
      <c r="L100" s="529"/>
      <c r="M100" s="528"/>
      <c r="N100" s="529"/>
      <c r="O100" s="528"/>
      <c r="P100" s="529"/>
      <c r="Q100" s="528"/>
      <c r="R100" s="529"/>
      <c r="S100" s="530"/>
      <c r="T100" s="531"/>
    </row>
    <row r="101" spans="1:20" s="52" customFormat="1" ht="15.6" customHeight="1" x14ac:dyDescent="0.15">
      <c r="A101" s="499"/>
      <c r="B101" s="507"/>
      <c r="C101" s="524"/>
      <c r="D101" s="525"/>
      <c r="E101" s="509" t="s">
        <v>72</v>
      </c>
      <c r="F101" s="510"/>
      <c r="G101" s="510"/>
      <c r="H101" s="511"/>
      <c r="I101" s="512"/>
      <c r="J101" s="513"/>
      <c r="K101" s="513"/>
      <c r="L101" s="513"/>
      <c r="M101" s="513"/>
      <c r="N101" s="513"/>
      <c r="O101" s="513"/>
      <c r="P101" s="513"/>
      <c r="Q101" s="513"/>
      <c r="R101" s="513"/>
      <c r="S101" s="513"/>
      <c r="T101" s="514"/>
    </row>
    <row r="102" spans="1:20" s="52" customFormat="1" ht="15.95" customHeight="1" x14ac:dyDescent="0.15">
      <c r="A102" s="499"/>
      <c r="B102" s="515" t="s">
        <v>123</v>
      </c>
      <c r="C102" s="516"/>
      <c r="D102" s="516"/>
      <c r="E102" s="517"/>
      <c r="F102" s="517"/>
      <c r="G102" s="517"/>
      <c r="H102" s="518"/>
      <c r="I102" s="487"/>
      <c r="J102" s="488"/>
      <c r="K102" s="70" t="s">
        <v>73</v>
      </c>
      <c r="L102" s="488"/>
      <c r="M102" s="488"/>
      <c r="N102" s="71" t="s">
        <v>124</v>
      </c>
      <c r="O102" s="488"/>
      <c r="P102" s="488"/>
      <c r="Q102" s="70" t="s">
        <v>73</v>
      </c>
      <c r="R102" s="489"/>
      <c r="S102" s="489"/>
      <c r="T102" s="490"/>
    </row>
    <row r="103" spans="1:20" s="52" customFormat="1" ht="15.95" customHeight="1" x14ac:dyDescent="0.15">
      <c r="A103" s="499"/>
      <c r="B103" s="72"/>
      <c r="C103" s="58"/>
      <c r="D103" s="58"/>
      <c r="E103" s="491" t="s">
        <v>74</v>
      </c>
      <c r="F103" s="504"/>
      <c r="G103" s="502" t="s">
        <v>125</v>
      </c>
      <c r="H103" s="503"/>
      <c r="I103" s="487"/>
      <c r="J103" s="488"/>
      <c r="K103" s="70" t="s">
        <v>73</v>
      </c>
      <c r="L103" s="488"/>
      <c r="M103" s="488"/>
      <c r="N103" s="71" t="s">
        <v>124</v>
      </c>
      <c r="O103" s="488"/>
      <c r="P103" s="488"/>
      <c r="Q103" s="70" t="s">
        <v>73</v>
      </c>
      <c r="R103" s="489"/>
      <c r="S103" s="489"/>
      <c r="T103" s="490"/>
    </row>
    <row r="104" spans="1:20" s="52" customFormat="1" ht="15.95" customHeight="1" x14ac:dyDescent="0.15">
      <c r="A104" s="499"/>
      <c r="B104" s="72"/>
      <c r="C104" s="58"/>
      <c r="D104" s="58"/>
      <c r="E104" s="505"/>
      <c r="F104" s="506"/>
      <c r="G104" s="502" t="s">
        <v>75</v>
      </c>
      <c r="H104" s="503"/>
      <c r="I104" s="487"/>
      <c r="J104" s="488"/>
      <c r="K104" s="70" t="s">
        <v>73</v>
      </c>
      <c r="L104" s="488"/>
      <c r="M104" s="488"/>
      <c r="N104" s="71" t="s">
        <v>124</v>
      </c>
      <c r="O104" s="488"/>
      <c r="P104" s="488"/>
      <c r="Q104" s="70" t="s">
        <v>73</v>
      </c>
      <c r="R104" s="489"/>
      <c r="S104" s="489"/>
      <c r="T104" s="490"/>
    </row>
    <row r="105" spans="1:20" s="52" customFormat="1" ht="15.95" customHeight="1" x14ac:dyDescent="0.15">
      <c r="A105" s="499"/>
      <c r="B105" s="73"/>
      <c r="C105" s="74"/>
      <c r="D105" s="74"/>
      <c r="E105" s="507"/>
      <c r="F105" s="508"/>
      <c r="G105" s="502" t="s">
        <v>91</v>
      </c>
      <c r="H105" s="503"/>
      <c r="I105" s="487"/>
      <c r="J105" s="488"/>
      <c r="K105" s="70" t="s">
        <v>73</v>
      </c>
      <c r="L105" s="488"/>
      <c r="M105" s="488"/>
      <c r="N105" s="71" t="s">
        <v>124</v>
      </c>
      <c r="O105" s="488"/>
      <c r="P105" s="488"/>
      <c r="Q105" s="70" t="s">
        <v>73</v>
      </c>
      <c r="R105" s="489"/>
      <c r="S105" s="489"/>
      <c r="T105" s="490"/>
    </row>
    <row r="106" spans="1:20" s="52" customFormat="1" ht="16.350000000000001" customHeight="1" x14ac:dyDescent="0.15">
      <c r="A106" s="499"/>
      <c r="B106" s="484" t="s">
        <v>76</v>
      </c>
      <c r="C106" s="485"/>
      <c r="D106" s="485"/>
      <c r="E106" s="485"/>
      <c r="F106" s="485"/>
      <c r="G106" s="485"/>
      <c r="H106" s="486"/>
      <c r="I106" s="487"/>
      <c r="J106" s="488"/>
      <c r="K106" s="75" t="s">
        <v>73</v>
      </c>
      <c r="L106" s="488"/>
      <c r="M106" s="488"/>
      <c r="N106" s="76" t="s">
        <v>124</v>
      </c>
      <c r="O106" s="488"/>
      <c r="P106" s="488"/>
      <c r="Q106" s="75" t="s">
        <v>73</v>
      </c>
      <c r="R106" s="489"/>
      <c r="S106" s="489"/>
      <c r="T106" s="490"/>
    </row>
    <row r="107" spans="1:20" s="52" customFormat="1" ht="16.350000000000001" customHeight="1" thickBot="1" x14ac:dyDescent="0.2">
      <c r="A107" s="499"/>
      <c r="B107" s="491" t="s">
        <v>77</v>
      </c>
      <c r="C107" s="492"/>
      <c r="D107" s="492"/>
      <c r="E107" s="493"/>
      <c r="F107" s="493"/>
      <c r="G107" s="493"/>
      <c r="H107" s="494"/>
      <c r="I107" s="495"/>
      <c r="J107" s="496"/>
      <c r="K107" s="496"/>
      <c r="L107" s="497" t="s">
        <v>78</v>
      </c>
      <c r="M107" s="497"/>
      <c r="N107" s="77"/>
      <c r="O107" s="493"/>
      <c r="P107" s="493"/>
      <c r="Q107" s="54"/>
      <c r="R107" s="497"/>
      <c r="S107" s="497"/>
      <c r="T107" s="53"/>
    </row>
    <row r="108" spans="1:20" s="60" customFormat="1" ht="15" customHeight="1" thickBot="1" x14ac:dyDescent="0.2">
      <c r="A108" s="477" t="s">
        <v>126</v>
      </c>
      <c r="B108" s="478"/>
      <c r="C108" s="478"/>
      <c r="D108" s="479"/>
      <c r="E108" s="480" t="s">
        <v>128</v>
      </c>
      <c r="F108" s="481"/>
      <c r="G108" s="481"/>
      <c r="H108" s="481"/>
      <c r="I108" s="481"/>
      <c r="J108" s="481"/>
      <c r="K108" s="481"/>
      <c r="L108" s="481"/>
      <c r="M108" s="481"/>
      <c r="N108" s="481"/>
      <c r="O108" s="481"/>
      <c r="P108" s="481"/>
      <c r="Q108" s="481"/>
      <c r="R108" s="481"/>
      <c r="S108" s="481"/>
      <c r="T108" s="482"/>
    </row>
    <row r="109" spans="1:20" s="60" customFormat="1" ht="16.5" customHeight="1" x14ac:dyDescent="0.15">
      <c r="A109" s="78"/>
      <c r="B109" s="78"/>
      <c r="C109" s="78"/>
      <c r="D109" s="78"/>
      <c r="E109" s="78"/>
      <c r="F109" s="78"/>
      <c r="G109" s="79"/>
      <c r="H109" s="79"/>
      <c r="I109" s="79"/>
      <c r="J109" s="79"/>
      <c r="K109" s="79"/>
      <c r="L109" s="79"/>
      <c r="M109" s="79"/>
      <c r="N109" s="79"/>
      <c r="O109" s="79"/>
      <c r="P109" s="79"/>
      <c r="Q109" s="79"/>
      <c r="R109" s="79" t="s">
        <v>52</v>
      </c>
      <c r="S109" s="79"/>
      <c r="T109" s="79"/>
    </row>
    <row r="110" spans="1:20" ht="102.6" customHeight="1" x14ac:dyDescent="0.15">
      <c r="A110" s="57" t="s">
        <v>22</v>
      </c>
      <c r="B110" s="483" t="s">
        <v>129</v>
      </c>
      <c r="C110" s="483"/>
      <c r="D110" s="483"/>
      <c r="E110" s="483"/>
      <c r="F110" s="483"/>
      <c r="G110" s="483"/>
      <c r="H110" s="483"/>
      <c r="I110" s="483"/>
      <c r="J110" s="483"/>
      <c r="K110" s="483"/>
      <c r="L110" s="483"/>
      <c r="M110" s="483"/>
      <c r="N110" s="483"/>
      <c r="O110" s="483"/>
      <c r="P110" s="483"/>
      <c r="Q110" s="483"/>
      <c r="R110" s="483"/>
      <c r="S110" s="483"/>
      <c r="T110" s="483"/>
    </row>
  </sheetData>
  <mergeCells count="489">
    <mergeCell ref="A1:T1"/>
    <mergeCell ref="A2:A9"/>
    <mergeCell ref="B2:D2"/>
    <mergeCell ref="E2:T2"/>
    <mergeCell ref="B3:D3"/>
    <mergeCell ref="E3:T3"/>
    <mergeCell ref="B4:D7"/>
    <mergeCell ref="E4:F4"/>
    <mergeCell ref="K4:T4"/>
    <mergeCell ref="E5:G6"/>
    <mergeCell ref="I5:M6"/>
    <mergeCell ref="O5:T6"/>
    <mergeCell ref="B11:D11"/>
    <mergeCell ref="E11:J11"/>
    <mergeCell ref="H15:J16"/>
    <mergeCell ref="K15:T15"/>
    <mergeCell ref="K16:T16"/>
    <mergeCell ref="U5:AE6"/>
    <mergeCell ref="E7:T7"/>
    <mergeCell ref="B8:D9"/>
    <mergeCell ref="E8:F8"/>
    <mergeCell ref="G8:K8"/>
    <mergeCell ref="M8:N8"/>
    <mergeCell ref="O8:P8"/>
    <mergeCell ref="Q8:T8"/>
    <mergeCell ref="E9:F9"/>
    <mergeCell ref="G9:T9"/>
    <mergeCell ref="C24:D24"/>
    <mergeCell ref="E24:F24"/>
    <mergeCell ref="C23:D23"/>
    <mergeCell ref="E23:F23"/>
    <mergeCell ref="G23:H23"/>
    <mergeCell ref="A17:J17"/>
    <mergeCell ref="K17:T17"/>
    <mergeCell ref="A18:T18"/>
    <mergeCell ref="N11:T12"/>
    <mergeCell ref="B12:D12"/>
    <mergeCell ref="E12:J12"/>
    <mergeCell ref="B13:J13"/>
    <mergeCell ref="K13:T13"/>
    <mergeCell ref="B14:G16"/>
    <mergeCell ref="H14:J14"/>
    <mergeCell ref="K14:O14"/>
    <mergeCell ref="P14:Q14"/>
    <mergeCell ref="R14:T14"/>
    <mergeCell ref="A10:A16"/>
    <mergeCell ref="B10:D10"/>
    <mergeCell ref="E10:J10"/>
    <mergeCell ref="K10:M12"/>
    <mergeCell ref="N10:O10"/>
    <mergeCell ref="S10:T10"/>
    <mergeCell ref="I22:J22"/>
    <mergeCell ref="K22:L22"/>
    <mergeCell ref="M22:N22"/>
    <mergeCell ref="O22:P22"/>
    <mergeCell ref="Q22:R22"/>
    <mergeCell ref="S22:T22"/>
    <mergeCell ref="O23:P23"/>
    <mergeCell ref="Q23:R23"/>
    <mergeCell ref="S23:T23"/>
    <mergeCell ref="I23:J23"/>
    <mergeCell ref="K23:L23"/>
    <mergeCell ref="M23:N23"/>
    <mergeCell ref="A19:H19"/>
    <mergeCell ref="I19:J19"/>
    <mergeCell ref="L19:Q19"/>
    <mergeCell ref="Q24:R24"/>
    <mergeCell ref="S24:T24"/>
    <mergeCell ref="B25:T25"/>
    <mergeCell ref="G24:H24"/>
    <mergeCell ref="I24:J24"/>
    <mergeCell ref="K24:L24"/>
    <mergeCell ref="M24:N24"/>
    <mergeCell ref="O24:P24"/>
    <mergeCell ref="R19:S19"/>
    <mergeCell ref="A20:A34"/>
    <mergeCell ref="B20:T20"/>
    <mergeCell ref="B21:D22"/>
    <mergeCell ref="E21:H21"/>
    <mergeCell ref="I21:L21"/>
    <mergeCell ref="M21:P21"/>
    <mergeCell ref="Q21:T21"/>
    <mergeCell ref="E22:F22"/>
    <mergeCell ref="G22:H22"/>
    <mergeCell ref="B29:H29"/>
    <mergeCell ref="I29:J29"/>
    <mergeCell ref="L29:M29"/>
    <mergeCell ref="O29:P29"/>
    <mergeCell ref="R29:T29"/>
    <mergeCell ref="Q26:R26"/>
    <mergeCell ref="S26:T26"/>
    <mergeCell ref="E27:F27"/>
    <mergeCell ref="G27:H27"/>
    <mergeCell ref="I27:J27"/>
    <mergeCell ref="K27:L27"/>
    <mergeCell ref="M27:N27"/>
    <mergeCell ref="O27:P27"/>
    <mergeCell ref="Q27:R27"/>
    <mergeCell ref="S27:T27"/>
    <mergeCell ref="B26:D28"/>
    <mergeCell ref="E26:F26"/>
    <mergeCell ref="G26:H26"/>
    <mergeCell ref="I26:J26"/>
    <mergeCell ref="K26:L26"/>
    <mergeCell ref="M26:N26"/>
    <mergeCell ref="O26:P26"/>
    <mergeCell ref="E28:H28"/>
    <mergeCell ref="I28:T28"/>
    <mergeCell ref="R31:T31"/>
    <mergeCell ref="G32:H32"/>
    <mergeCell ref="I32:J32"/>
    <mergeCell ref="L32:M32"/>
    <mergeCell ref="O32:P32"/>
    <mergeCell ref="R32:T32"/>
    <mergeCell ref="E30:F32"/>
    <mergeCell ref="G30:H30"/>
    <mergeCell ref="I30:J30"/>
    <mergeCell ref="L30:M30"/>
    <mergeCell ref="O30:P30"/>
    <mergeCell ref="R30:T30"/>
    <mergeCell ref="G31:H31"/>
    <mergeCell ref="I31:J31"/>
    <mergeCell ref="L31:M31"/>
    <mergeCell ref="O31:P31"/>
    <mergeCell ref="B33:H33"/>
    <mergeCell ref="I33:J33"/>
    <mergeCell ref="L33:M33"/>
    <mergeCell ref="O33:P33"/>
    <mergeCell ref="R33:T33"/>
    <mergeCell ref="B34:H34"/>
    <mergeCell ref="I34:K34"/>
    <mergeCell ref="L34:M34"/>
    <mergeCell ref="O34:P34"/>
    <mergeCell ref="R34:S34"/>
    <mergeCell ref="A35:A49"/>
    <mergeCell ref="B35:T35"/>
    <mergeCell ref="B36:D37"/>
    <mergeCell ref="E36:H36"/>
    <mergeCell ref="I36:L36"/>
    <mergeCell ref="M36:P36"/>
    <mergeCell ref="Q36:T36"/>
    <mergeCell ref="E37:F37"/>
    <mergeCell ref="G37:H37"/>
    <mergeCell ref="I37:J37"/>
    <mergeCell ref="K37:L37"/>
    <mergeCell ref="M37:N37"/>
    <mergeCell ref="O37:P37"/>
    <mergeCell ref="Q37:R37"/>
    <mergeCell ref="S37:T37"/>
    <mergeCell ref="C38:D38"/>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40:T40"/>
    <mergeCell ref="B41:D43"/>
    <mergeCell ref="E41:F41"/>
    <mergeCell ref="G41:H41"/>
    <mergeCell ref="I41:J41"/>
    <mergeCell ref="K41:L41"/>
    <mergeCell ref="M41:N41"/>
    <mergeCell ref="S42:T42"/>
    <mergeCell ref="E43:H43"/>
    <mergeCell ref="I43:T43"/>
    <mergeCell ref="B44:H44"/>
    <mergeCell ref="I44:J44"/>
    <mergeCell ref="L44:M44"/>
    <mergeCell ref="O44:P44"/>
    <mergeCell ref="R44:T44"/>
    <mergeCell ref="O41:P41"/>
    <mergeCell ref="Q41:R41"/>
    <mergeCell ref="S41:T41"/>
    <mergeCell ref="E42:F42"/>
    <mergeCell ref="G42:H42"/>
    <mergeCell ref="I42:J42"/>
    <mergeCell ref="K42:L42"/>
    <mergeCell ref="M42:N42"/>
    <mergeCell ref="O42:P42"/>
    <mergeCell ref="Q42:R42"/>
    <mergeCell ref="R46:T46"/>
    <mergeCell ref="G47:H47"/>
    <mergeCell ref="I47:J47"/>
    <mergeCell ref="L47:M47"/>
    <mergeCell ref="O47:P47"/>
    <mergeCell ref="R47:T47"/>
    <mergeCell ref="E45:F47"/>
    <mergeCell ref="G45:H45"/>
    <mergeCell ref="I45:J45"/>
    <mergeCell ref="L45:M45"/>
    <mergeCell ref="O45:P45"/>
    <mergeCell ref="R45:T45"/>
    <mergeCell ref="G46:H46"/>
    <mergeCell ref="I46:J46"/>
    <mergeCell ref="L46:M46"/>
    <mergeCell ref="O46:P46"/>
    <mergeCell ref="B48:H48"/>
    <mergeCell ref="I48:J48"/>
    <mergeCell ref="L48:M48"/>
    <mergeCell ref="O48:P48"/>
    <mergeCell ref="R48:T48"/>
    <mergeCell ref="B49:H49"/>
    <mergeCell ref="I49:K49"/>
    <mergeCell ref="L49:M49"/>
    <mergeCell ref="O49:P49"/>
    <mergeCell ref="R49:S49"/>
    <mergeCell ref="A50:A64"/>
    <mergeCell ref="B50:T50"/>
    <mergeCell ref="B51:D52"/>
    <mergeCell ref="E51:H51"/>
    <mergeCell ref="I51:L51"/>
    <mergeCell ref="M51:P51"/>
    <mergeCell ref="Q51:T51"/>
    <mergeCell ref="E52:F52"/>
    <mergeCell ref="G52:H52"/>
    <mergeCell ref="I52:J52"/>
    <mergeCell ref="K52:L52"/>
    <mergeCell ref="M52:N52"/>
    <mergeCell ref="O52:P52"/>
    <mergeCell ref="Q52:R52"/>
    <mergeCell ref="S52:T52"/>
    <mergeCell ref="C53:D53"/>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55:T55"/>
    <mergeCell ref="B56:D58"/>
    <mergeCell ref="E56:F56"/>
    <mergeCell ref="G56:H56"/>
    <mergeCell ref="I56:J56"/>
    <mergeCell ref="K56:L56"/>
    <mergeCell ref="M56:N56"/>
    <mergeCell ref="S57:T57"/>
    <mergeCell ref="E58:H58"/>
    <mergeCell ref="I58:T58"/>
    <mergeCell ref="B59:H59"/>
    <mergeCell ref="I59:J59"/>
    <mergeCell ref="L59:M59"/>
    <mergeCell ref="O59:P59"/>
    <mergeCell ref="R59:T59"/>
    <mergeCell ref="O56:P56"/>
    <mergeCell ref="Q56:R56"/>
    <mergeCell ref="S56:T56"/>
    <mergeCell ref="E57:F57"/>
    <mergeCell ref="G57:H57"/>
    <mergeCell ref="I57:J57"/>
    <mergeCell ref="K57:L57"/>
    <mergeCell ref="M57:N57"/>
    <mergeCell ref="O57:P57"/>
    <mergeCell ref="Q57:R57"/>
    <mergeCell ref="R61:T61"/>
    <mergeCell ref="G62:H62"/>
    <mergeCell ref="I62:J62"/>
    <mergeCell ref="L62:M62"/>
    <mergeCell ref="O62:P62"/>
    <mergeCell ref="R62:T62"/>
    <mergeCell ref="E60:F62"/>
    <mergeCell ref="G60:H60"/>
    <mergeCell ref="I60:J60"/>
    <mergeCell ref="L60:M60"/>
    <mergeCell ref="O60:P60"/>
    <mergeCell ref="R60:T60"/>
    <mergeCell ref="G61:H61"/>
    <mergeCell ref="I61:J61"/>
    <mergeCell ref="L61:M61"/>
    <mergeCell ref="O61:P61"/>
    <mergeCell ref="B63:H63"/>
    <mergeCell ref="I63:J63"/>
    <mergeCell ref="L63:M63"/>
    <mergeCell ref="O63:P63"/>
    <mergeCell ref="R63:T63"/>
    <mergeCell ref="B64:H64"/>
    <mergeCell ref="I64:K64"/>
    <mergeCell ref="L64:M64"/>
    <mergeCell ref="O64:P64"/>
    <mergeCell ref="R64:S64"/>
    <mergeCell ref="A65:D65"/>
    <mergeCell ref="E65:T65"/>
    <mergeCell ref="A67:T67"/>
    <mergeCell ref="A68:A75"/>
    <mergeCell ref="B68:D68"/>
    <mergeCell ref="E68:T68"/>
    <mergeCell ref="B69:D69"/>
    <mergeCell ref="E69:T69"/>
    <mergeCell ref="B70:D73"/>
    <mergeCell ref="E70:F70"/>
    <mergeCell ref="Q74:T74"/>
    <mergeCell ref="E75:F75"/>
    <mergeCell ref="G75:T75"/>
    <mergeCell ref="A76:T76"/>
    <mergeCell ref="A77:H77"/>
    <mergeCell ref="I77:J77"/>
    <mergeCell ref="L77:Q77"/>
    <mergeCell ref="R77:S77"/>
    <mergeCell ref="K70:T70"/>
    <mergeCell ref="E71:G72"/>
    <mergeCell ref="I71:M72"/>
    <mergeCell ref="O71:T72"/>
    <mergeCell ref="E73:T73"/>
    <mergeCell ref="B74:D75"/>
    <mergeCell ref="E74:F74"/>
    <mergeCell ref="G74:K74"/>
    <mergeCell ref="M74:N74"/>
    <mergeCell ref="O74:P74"/>
    <mergeCell ref="A78:A87"/>
    <mergeCell ref="B78:T78"/>
    <mergeCell ref="B79:D81"/>
    <mergeCell ref="E79:F79"/>
    <mergeCell ref="G79:H79"/>
    <mergeCell ref="I79:J79"/>
    <mergeCell ref="K79:L79"/>
    <mergeCell ref="M79:N79"/>
    <mergeCell ref="O79:P79"/>
    <mergeCell ref="Q79:R79"/>
    <mergeCell ref="E81:H81"/>
    <mergeCell ref="I81:T81"/>
    <mergeCell ref="B82:H82"/>
    <mergeCell ref="I82:J82"/>
    <mergeCell ref="L82:M82"/>
    <mergeCell ref="O82:P82"/>
    <mergeCell ref="R82:T82"/>
    <mergeCell ref="S79:T79"/>
    <mergeCell ref="E80:F80"/>
    <mergeCell ref="G80:H80"/>
    <mergeCell ref="I80:J80"/>
    <mergeCell ref="K80:L80"/>
    <mergeCell ref="M80:N80"/>
    <mergeCell ref="O80:P80"/>
    <mergeCell ref="Q80:R80"/>
    <mergeCell ref="S80:T80"/>
    <mergeCell ref="R84:T84"/>
    <mergeCell ref="G85:H85"/>
    <mergeCell ref="I85:J85"/>
    <mergeCell ref="L85:M85"/>
    <mergeCell ref="O85:P85"/>
    <mergeCell ref="R85:T85"/>
    <mergeCell ref="E83:F85"/>
    <mergeCell ref="G83:H83"/>
    <mergeCell ref="I83:J83"/>
    <mergeCell ref="L83:M83"/>
    <mergeCell ref="O83:P83"/>
    <mergeCell ref="R83:T83"/>
    <mergeCell ref="G84:H84"/>
    <mergeCell ref="I84:J84"/>
    <mergeCell ref="L84:M84"/>
    <mergeCell ref="O84:P84"/>
    <mergeCell ref="B86:H86"/>
    <mergeCell ref="I86:J86"/>
    <mergeCell ref="L86:M86"/>
    <mergeCell ref="O86:P86"/>
    <mergeCell ref="R86:T86"/>
    <mergeCell ref="B87:H87"/>
    <mergeCell ref="I87:K87"/>
    <mergeCell ref="L87:M87"/>
    <mergeCell ref="O87:P87"/>
    <mergeCell ref="R87:S87"/>
    <mergeCell ref="A88:A97"/>
    <mergeCell ref="B88:T88"/>
    <mergeCell ref="B89:D91"/>
    <mergeCell ref="E89:F89"/>
    <mergeCell ref="G89:H89"/>
    <mergeCell ref="I89:J89"/>
    <mergeCell ref="K89:L89"/>
    <mergeCell ref="M89:N89"/>
    <mergeCell ref="O89:P89"/>
    <mergeCell ref="Q89:R89"/>
    <mergeCell ref="E91:H91"/>
    <mergeCell ref="I91:T91"/>
    <mergeCell ref="B92:H92"/>
    <mergeCell ref="I92:J92"/>
    <mergeCell ref="L92:M92"/>
    <mergeCell ref="O92:P92"/>
    <mergeCell ref="R92:T92"/>
    <mergeCell ref="S89:T89"/>
    <mergeCell ref="E90:F90"/>
    <mergeCell ref="G90:H90"/>
    <mergeCell ref="I90:J90"/>
    <mergeCell ref="K90:L90"/>
    <mergeCell ref="M90:N90"/>
    <mergeCell ref="O90:P90"/>
    <mergeCell ref="Q90:R90"/>
    <mergeCell ref="S90:T90"/>
    <mergeCell ref="R94:T94"/>
    <mergeCell ref="G95:H95"/>
    <mergeCell ref="I95:J95"/>
    <mergeCell ref="L95:M95"/>
    <mergeCell ref="O95:P95"/>
    <mergeCell ref="R95:T95"/>
    <mergeCell ref="E93:F95"/>
    <mergeCell ref="G93:H93"/>
    <mergeCell ref="I93:J93"/>
    <mergeCell ref="L93:M93"/>
    <mergeCell ref="O93:P93"/>
    <mergeCell ref="R93:T93"/>
    <mergeCell ref="G94:H94"/>
    <mergeCell ref="I94:J94"/>
    <mergeCell ref="L94:M94"/>
    <mergeCell ref="O94:P94"/>
    <mergeCell ref="E99:F99"/>
    <mergeCell ref="G99:H99"/>
    <mergeCell ref="I99:J99"/>
    <mergeCell ref="K99:L99"/>
    <mergeCell ref="M99:N99"/>
    <mergeCell ref="O99:P99"/>
    <mergeCell ref="Q99:R99"/>
    <mergeCell ref="B96:H96"/>
    <mergeCell ref="I96:J96"/>
    <mergeCell ref="L96:M96"/>
    <mergeCell ref="O96:P96"/>
    <mergeCell ref="R96:T96"/>
    <mergeCell ref="B97:H97"/>
    <mergeCell ref="I97:K97"/>
    <mergeCell ref="L97:M97"/>
    <mergeCell ref="O97:P97"/>
    <mergeCell ref="R97:S97"/>
    <mergeCell ref="L103:M103"/>
    <mergeCell ref="O103:P103"/>
    <mergeCell ref="R103:T103"/>
    <mergeCell ref="G104:H104"/>
    <mergeCell ref="I104:J104"/>
    <mergeCell ref="L104:M104"/>
    <mergeCell ref="O104:P104"/>
    <mergeCell ref="E101:H101"/>
    <mergeCell ref="I101:T101"/>
    <mergeCell ref="B102:H102"/>
    <mergeCell ref="I102:J102"/>
    <mergeCell ref="L102:M102"/>
    <mergeCell ref="O102:P102"/>
    <mergeCell ref="R102:T102"/>
    <mergeCell ref="B99:D101"/>
    <mergeCell ref="S99:T99"/>
    <mergeCell ref="E100:F100"/>
    <mergeCell ref="G100:H100"/>
    <mergeCell ref="I100:J100"/>
    <mergeCell ref="K100:L100"/>
    <mergeCell ref="M100:N100"/>
    <mergeCell ref="O100:P100"/>
    <mergeCell ref="Q100:R100"/>
    <mergeCell ref="S100:T100"/>
    <mergeCell ref="A108:D108"/>
    <mergeCell ref="E108:T108"/>
    <mergeCell ref="B110:T110"/>
    <mergeCell ref="B106:H106"/>
    <mergeCell ref="I106:J106"/>
    <mergeCell ref="L106:M106"/>
    <mergeCell ref="O106:P106"/>
    <mergeCell ref="R106:T106"/>
    <mergeCell ref="B107:H107"/>
    <mergeCell ref="I107:K107"/>
    <mergeCell ref="L107:M107"/>
    <mergeCell ref="O107:P107"/>
    <mergeCell ref="R107:S107"/>
    <mergeCell ref="A98:A107"/>
    <mergeCell ref="B98:T98"/>
    <mergeCell ref="R104:T104"/>
    <mergeCell ref="G105:H105"/>
    <mergeCell ref="I105:J105"/>
    <mergeCell ref="L105:M105"/>
    <mergeCell ref="O105:P105"/>
    <mergeCell ref="R105:T105"/>
    <mergeCell ref="E103:F105"/>
    <mergeCell ref="G103:H103"/>
    <mergeCell ref="I103:J103"/>
  </mergeCells>
  <phoneticPr fontId="5"/>
  <dataValidations count="1">
    <dataValidation type="list" allowBlank="1" showInputMessage="1" showErrorMessage="1" sqref="E27:T27 E90:T90 E42:T42 E57:T57 E80:T80 E100:T100">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view="pageBreakPreview" zoomScaleNormal="100" zoomScaleSheetLayoutView="100" workbookViewId="0">
      <selection activeCell="E6" sqref="E6:F6"/>
    </sheetView>
  </sheetViews>
  <sheetFormatPr defaultColWidth="6.625" defaultRowHeight="12" x14ac:dyDescent="0.15"/>
  <cols>
    <col min="1" max="1" width="4.25" style="57" customWidth="1"/>
    <col min="2" max="2" width="5.5" style="57" customWidth="1"/>
    <col min="3" max="3" width="4.5" style="57" customWidth="1"/>
    <col min="4" max="4" width="4.625" style="57" customWidth="1"/>
    <col min="5" max="7" width="5.5" style="57" customWidth="1"/>
    <col min="8" max="20" width="5" style="57" customWidth="1"/>
    <col min="21" max="16384" width="6.625" style="57"/>
  </cols>
  <sheetData>
    <row r="1" spans="1:20" ht="36.75" customHeight="1" x14ac:dyDescent="0.15">
      <c r="A1" s="560" t="s">
        <v>130</v>
      </c>
      <c r="B1" s="560"/>
      <c r="C1" s="560"/>
      <c r="D1" s="560"/>
      <c r="E1" s="560"/>
      <c r="F1" s="560"/>
      <c r="G1" s="560"/>
      <c r="H1" s="560"/>
      <c r="I1" s="560"/>
      <c r="J1" s="560"/>
      <c r="K1" s="560"/>
      <c r="L1" s="560"/>
      <c r="M1" s="560"/>
      <c r="N1" s="560"/>
      <c r="O1" s="560"/>
      <c r="P1" s="560"/>
      <c r="Q1" s="560"/>
      <c r="R1" s="560"/>
    </row>
    <row r="2" spans="1:20" s="60" customFormat="1" ht="15" customHeight="1" thickBot="1" x14ac:dyDescent="0.2">
      <c r="A2" s="80" t="s">
        <v>85</v>
      </c>
      <c r="B2" s="81"/>
      <c r="C2" s="81"/>
      <c r="D2" s="81"/>
      <c r="E2" s="81"/>
      <c r="F2" s="81"/>
      <c r="G2" s="81"/>
      <c r="H2" s="81"/>
      <c r="I2" s="81"/>
      <c r="J2" s="81"/>
      <c r="K2" s="81"/>
      <c r="L2" s="82"/>
      <c r="M2" s="82"/>
      <c r="N2" s="82"/>
      <c r="O2" s="82"/>
      <c r="P2" s="82"/>
      <c r="Q2" s="82"/>
      <c r="R2" s="82"/>
    </row>
    <row r="3" spans="1:20" s="60" customFormat="1" ht="15" customHeight="1" x14ac:dyDescent="0.15">
      <c r="A3" s="588" t="s">
        <v>86</v>
      </c>
      <c r="B3" s="500" t="s">
        <v>117</v>
      </c>
      <c r="C3" s="500"/>
      <c r="D3" s="500"/>
      <c r="E3" s="500"/>
      <c r="F3" s="500"/>
      <c r="G3" s="500"/>
      <c r="H3" s="500"/>
      <c r="I3" s="500"/>
      <c r="J3" s="500"/>
      <c r="K3" s="500"/>
      <c r="L3" s="500"/>
      <c r="M3" s="500"/>
      <c r="N3" s="500"/>
      <c r="O3" s="500"/>
      <c r="P3" s="500"/>
      <c r="Q3" s="500"/>
      <c r="R3" s="500"/>
      <c r="S3" s="500"/>
      <c r="T3" s="501"/>
    </row>
    <row r="4" spans="1:20" s="60" customFormat="1" ht="15" customHeight="1" x14ac:dyDescent="0.15">
      <c r="A4" s="589"/>
      <c r="B4" s="519" t="s">
        <v>51</v>
      </c>
      <c r="C4" s="520"/>
      <c r="D4" s="521"/>
      <c r="E4" s="550" t="s">
        <v>118</v>
      </c>
      <c r="F4" s="520"/>
      <c r="G4" s="520"/>
      <c r="H4" s="590"/>
      <c r="I4" s="519" t="s">
        <v>119</v>
      </c>
      <c r="J4" s="520"/>
      <c r="K4" s="520"/>
      <c r="L4" s="521"/>
      <c r="M4" s="552" t="s">
        <v>61</v>
      </c>
      <c r="N4" s="568"/>
      <c r="O4" s="568"/>
      <c r="P4" s="553"/>
      <c r="Q4" s="552" t="s">
        <v>120</v>
      </c>
      <c r="R4" s="568"/>
      <c r="S4" s="568"/>
      <c r="T4" s="591"/>
    </row>
    <row r="5" spans="1:20" s="60" customFormat="1" ht="15" customHeight="1" x14ac:dyDescent="0.15">
      <c r="A5" s="589"/>
      <c r="B5" s="505"/>
      <c r="C5" s="522"/>
      <c r="D5" s="523"/>
      <c r="E5" s="584" t="s">
        <v>62</v>
      </c>
      <c r="F5" s="585"/>
      <c r="G5" s="584" t="s">
        <v>63</v>
      </c>
      <c r="H5" s="585"/>
      <c r="I5" s="584" t="s">
        <v>62</v>
      </c>
      <c r="J5" s="585"/>
      <c r="K5" s="584" t="s">
        <v>63</v>
      </c>
      <c r="L5" s="585"/>
      <c r="M5" s="584" t="s">
        <v>62</v>
      </c>
      <c r="N5" s="585"/>
      <c r="O5" s="584" t="s">
        <v>63</v>
      </c>
      <c r="P5" s="585"/>
      <c r="Q5" s="586" t="s">
        <v>62</v>
      </c>
      <c r="R5" s="585"/>
      <c r="S5" s="584" t="s">
        <v>63</v>
      </c>
      <c r="T5" s="587"/>
    </row>
    <row r="6" spans="1:20" s="60" customFormat="1" ht="15" customHeight="1" x14ac:dyDescent="0.15">
      <c r="A6" s="589"/>
      <c r="B6" s="68"/>
      <c r="C6" s="552" t="s">
        <v>121</v>
      </c>
      <c r="D6" s="553"/>
      <c r="E6" s="584"/>
      <c r="F6" s="585"/>
      <c r="G6" s="584"/>
      <c r="H6" s="585"/>
      <c r="I6" s="584"/>
      <c r="J6" s="585"/>
      <c r="K6" s="584"/>
      <c r="L6" s="585"/>
      <c r="M6" s="584"/>
      <c r="N6" s="585"/>
      <c r="O6" s="584"/>
      <c r="P6" s="585"/>
      <c r="Q6" s="586"/>
      <c r="R6" s="585"/>
      <c r="S6" s="584"/>
      <c r="T6" s="587"/>
    </row>
    <row r="7" spans="1:20" s="60" customFormat="1" ht="15" customHeight="1" x14ac:dyDescent="0.15">
      <c r="A7" s="589"/>
      <c r="B7" s="69"/>
      <c r="C7" s="582" t="s">
        <v>100</v>
      </c>
      <c r="D7" s="583"/>
      <c r="E7" s="584"/>
      <c r="F7" s="585"/>
      <c r="G7" s="584"/>
      <c r="H7" s="585"/>
      <c r="I7" s="584"/>
      <c r="J7" s="585"/>
      <c r="K7" s="584"/>
      <c r="L7" s="585"/>
      <c r="M7" s="584"/>
      <c r="N7" s="585"/>
      <c r="O7" s="584"/>
      <c r="P7" s="585"/>
      <c r="Q7" s="586"/>
      <c r="R7" s="585"/>
      <c r="S7" s="584"/>
      <c r="T7" s="587"/>
    </row>
    <row r="8" spans="1:20" s="60" customFormat="1" ht="15" customHeight="1" x14ac:dyDescent="0.15">
      <c r="A8" s="589"/>
      <c r="B8" s="592" t="s">
        <v>56</v>
      </c>
      <c r="C8" s="580"/>
      <c r="D8" s="580"/>
      <c r="E8" s="580"/>
      <c r="F8" s="580"/>
      <c r="G8" s="580"/>
      <c r="H8" s="580"/>
      <c r="I8" s="580"/>
      <c r="J8" s="580"/>
      <c r="K8" s="580"/>
      <c r="L8" s="580"/>
      <c r="M8" s="580"/>
      <c r="N8" s="580"/>
      <c r="O8" s="580"/>
      <c r="P8" s="580"/>
      <c r="Q8" s="580"/>
      <c r="R8" s="580"/>
      <c r="S8" s="580"/>
      <c r="T8" s="581"/>
    </row>
    <row r="9" spans="1:20" s="52" customFormat="1" ht="16.350000000000001" customHeight="1" x14ac:dyDescent="0.15">
      <c r="A9" s="589"/>
      <c r="B9" s="519" t="s">
        <v>122</v>
      </c>
      <c r="C9" s="520"/>
      <c r="D9" s="521"/>
      <c r="E9" s="532" t="s">
        <v>64</v>
      </c>
      <c r="F9" s="533"/>
      <c r="G9" s="526" t="s">
        <v>65</v>
      </c>
      <c r="H9" s="533"/>
      <c r="I9" s="526" t="s">
        <v>66</v>
      </c>
      <c r="J9" s="533"/>
      <c r="K9" s="526" t="s">
        <v>67</v>
      </c>
      <c r="L9" s="533"/>
      <c r="M9" s="526" t="s">
        <v>68</v>
      </c>
      <c r="N9" s="533"/>
      <c r="O9" s="526" t="s">
        <v>69</v>
      </c>
      <c r="P9" s="533"/>
      <c r="Q9" s="526" t="s">
        <v>70</v>
      </c>
      <c r="R9" s="533"/>
      <c r="S9" s="526" t="s">
        <v>71</v>
      </c>
      <c r="T9" s="527"/>
    </row>
    <row r="10" spans="1:20" s="52" customFormat="1" ht="15.6" customHeight="1" x14ac:dyDescent="0.15">
      <c r="A10" s="589"/>
      <c r="B10" s="505"/>
      <c r="C10" s="522"/>
      <c r="D10" s="523"/>
      <c r="E10" s="528"/>
      <c r="F10" s="529"/>
      <c r="G10" s="528"/>
      <c r="H10" s="529"/>
      <c r="I10" s="528"/>
      <c r="J10" s="529"/>
      <c r="K10" s="528"/>
      <c r="L10" s="529"/>
      <c r="M10" s="528"/>
      <c r="N10" s="529"/>
      <c r="O10" s="528"/>
      <c r="P10" s="529"/>
      <c r="Q10" s="528"/>
      <c r="R10" s="529"/>
      <c r="S10" s="530"/>
      <c r="T10" s="531"/>
    </row>
    <row r="11" spans="1:20" s="52" customFormat="1" ht="15.6" customHeight="1" x14ac:dyDescent="0.15">
      <c r="A11" s="589"/>
      <c r="B11" s="507"/>
      <c r="C11" s="524"/>
      <c r="D11" s="525"/>
      <c r="E11" s="509" t="s">
        <v>72</v>
      </c>
      <c r="F11" s="510"/>
      <c r="G11" s="510"/>
      <c r="H11" s="511"/>
      <c r="I11" s="512"/>
      <c r="J11" s="513"/>
      <c r="K11" s="513"/>
      <c r="L11" s="513"/>
      <c r="M11" s="513"/>
      <c r="N11" s="513"/>
      <c r="O11" s="513"/>
      <c r="P11" s="513"/>
      <c r="Q11" s="513"/>
      <c r="R11" s="513"/>
      <c r="S11" s="513"/>
      <c r="T11" s="514"/>
    </row>
    <row r="12" spans="1:20" s="52" customFormat="1" ht="15.95" customHeight="1" x14ac:dyDescent="0.15">
      <c r="A12" s="589"/>
      <c r="B12" s="515" t="s">
        <v>123</v>
      </c>
      <c r="C12" s="516"/>
      <c r="D12" s="516"/>
      <c r="E12" s="517"/>
      <c r="F12" s="517"/>
      <c r="G12" s="517"/>
      <c r="H12" s="518"/>
      <c r="I12" s="487"/>
      <c r="J12" s="488"/>
      <c r="K12" s="70" t="s">
        <v>73</v>
      </c>
      <c r="L12" s="488"/>
      <c r="M12" s="488"/>
      <c r="N12" s="71" t="s">
        <v>124</v>
      </c>
      <c r="O12" s="488"/>
      <c r="P12" s="488"/>
      <c r="Q12" s="70" t="s">
        <v>73</v>
      </c>
      <c r="R12" s="489"/>
      <c r="S12" s="489"/>
      <c r="T12" s="490"/>
    </row>
    <row r="13" spans="1:20" s="52" customFormat="1" ht="15.95" customHeight="1" x14ac:dyDescent="0.15">
      <c r="A13" s="589"/>
      <c r="B13" s="72"/>
      <c r="C13" s="58"/>
      <c r="D13" s="58"/>
      <c r="E13" s="491" t="s">
        <v>74</v>
      </c>
      <c r="F13" s="504"/>
      <c r="G13" s="502" t="s">
        <v>125</v>
      </c>
      <c r="H13" s="503"/>
      <c r="I13" s="487"/>
      <c r="J13" s="488"/>
      <c r="K13" s="70" t="s">
        <v>73</v>
      </c>
      <c r="L13" s="488"/>
      <c r="M13" s="488"/>
      <c r="N13" s="71" t="s">
        <v>124</v>
      </c>
      <c r="O13" s="488"/>
      <c r="P13" s="488"/>
      <c r="Q13" s="70" t="s">
        <v>73</v>
      </c>
      <c r="R13" s="489"/>
      <c r="S13" s="489"/>
      <c r="T13" s="490"/>
    </row>
    <row r="14" spans="1:20" s="52" customFormat="1" ht="15.95" customHeight="1" x14ac:dyDescent="0.15">
      <c r="A14" s="589"/>
      <c r="B14" s="72"/>
      <c r="C14" s="58"/>
      <c r="D14" s="58"/>
      <c r="E14" s="505"/>
      <c r="F14" s="506"/>
      <c r="G14" s="502" t="s">
        <v>75</v>
      </c>
      <c r="H14" s="503"/>
      <c r="I14" s="487"/>
      <c r="J14" s="488"/>
      <c r="K14" s="70" t="s">
        <v>73</v>
      </c>
      <c r="L14" s="488"/>
      <c r="M14" s="488"/>
      <c r="N14" s="71" t="s">
        <v>124</v>
      </c>
      <c r="O14" s="488"/>
      <c r="P14" s="488"/>
      <c r="Q14" s="70" t="s">
        <v>73</v>
      </c>
      <c r="R14" s="489"/>
      <c r="S14" s="489"/>
      <c r="T14" s="490"/>
    </row>
    <row r="15" spans="1:20" s="52" customFormat="1" ht="15.95" customHeight="1" x14ac:dyDescent="0.15">
      <c r="A15" s="589"/>
      <c r="B15" s="73"/>
      <c r="C15" s="74"/>
      <c r="D15" s="74"/>
      <c r="E15" s="507"/>
      <c r="F15" s="508"/>
      <c r="G15" s="639" t="s">
        <v>91</v>
      </c>
      <c r="H15" s="640"/>
      <c r="I15" s="487"/>
      <c r="J15" s="488"/>
      <c r="K15" s="70" t="s">
        <v>73</v>
      </c>
      <c r="L15" s="488"/>
      <c r="M15" s="488"/>
      <c r="N15" s="71" t="s">
        <v>124</v>
      </c>
      <c r="O15" s="488"/>
      <c r="P15" s="488"/>
      <c r="Q15" s="70" t="s">
        <v>73</v>
      </c>
      <c r="R15" s="489"/>
      <c r="S15" s="489"/>
      <c r="T15" s="490"/>
    </row>
    <row r="16" spans="1:20" s="52" customFormat="1" ht="16.350000000000001" customHeight="1" x14ac:dyDescent="0.15">
      <c r="A16" s="589"/>
      <c r="B16" s="484" t="s">
        <v>76</v>
      </c>
      <c r="C16" s="485"/>
      <c r="D16" s="485"/>
      <c r="E16" s="485"/>
      <c r="F16" s="485"/>
      <c r="G16" s="485"/>
      <c r="H16" s="486"/>
      <c r="I16" s="487"/>
      <c r="J16" s="488"/>
      <c r="K16" s="75" t="s">
        <v>73</v>
      </c>
      <c r="L16" s="488"/>
      <c r="M16" s="488"/>
      <c r="N16" s="76" t="s">
        <v>124</v>
      </c>
      <c r="O16" s="488"/>
      <c r="P16" s="488"/>
      <c r="Q16" s="75" t="s">
        <v>73</v>
      </c>
      <c r="R16" s="489"/>
      <c r="S16" s="489"/>
      <c r="T16" s="490"/>
    </row>
    <row r="17" spans="1:20" s="52" customFormat="1" ht="16.350000000000001" customHeight="1" thickBot="1" x14ac:dyDescent="0.2">
      <c r="A17" s="594"/>
      <c r="B17" s="534" t="s">
        <v>77</v>
      </c>
      <c r="C17" s="493"/>
      <c r="D17" s="493"/>
      <c r="E17" s="493"/>
      <c r="F17" s="493"/>
      <c r="G17" s="493"/>
      <c r="H17" s="494"/>
      <c r="I17" s="495"/>
      <c r="J17" s="496"/>
      <c r="K17" s="496"/>
      <c r="L17" s="497" t="s">
        <v>78</v>
      </c>
      <c r="M17" s="497"/>
      <c r="N17" s="77"/>
      <c r="O17" s="493"/>
      <c r="P17" s="493"/>
      <c r="Q17" s="54"/>
      <c r="R17" s="497"/>
      <c r="S17" s="497"/>
      <c r="T17" s="53"/>
    </row>
    <row r="18" spans="1:20" s="60" customFormat="1" ht="15" customHeight="1" x14ac:dyDescent="0.15">
      <c r="A18" s="588" t="s">
        <v>87</v>
      </c>
      <c r="B18" s="593" t="s">
        <v>117</v>
      </c>
      <c r="C18" s="500"/>
      <c r="D18" s="500"/>
      <c r="E18" s="500"/>
      <c r="F18" s="500"/>
      <c r="G18" s="500"/>
      <c r="H18" s="500"/>
      <c r="I18" s="500"/>
      <c r="J18" s="500"/>
      <c r="K18" s="500"/>
      <c r="L18" s="500"/>
      <c r="M18" s="500"/>
      <c r="N18" s="500"/>
      <c r="O18" s="500"/>
      <c r="P18" s="500"/>
      <c r="Q18" s="500"/>
      <c r="R18" s="500"/>
      <c r="S18" s="500"/>
      <c r="T18" s="501"/>
    </row>
    <row r="19" spans="1:20" s="60" customFormat="1" ht="15" customHeight="1" x14ac:dyDescent="0.15">
      <c r="A19" s="589"/>
      <c r="B19" s="519" t="s">
        <v>51</v>
      </c>
      <c r="C19" s="520"/>
      <c r="D19" s="521"/>
      <c r="E19" s="550" t="s">
        <v>118</v>
      </c>
      <c r="F19" s="520"/>
      <c r="G19" s="520"/>
      <c r="H19" s="590"/>
      <c r="I19" s="519" t="s">
        <v>119</v>
      </c>
      <c r="J19" s="520"/>
      <c r="K19" s="520"/>
      <c r="L19" s="521"/>
      <c r="M19" s="552" t="s">
        <v>61</v>
      </c>
      <c r="N19" s="568"/>
      <c r="O19" s="568"/>
      <c r="P19" s="553"/>
      <c r="Q19" s="552" t="s">
        <v>120</v>
      </c>
      <c r="R19" s="568"/>
      <c r="S19" s="568"/>
      <c r="T19" s="591"/>
    </row>
    <row r="20" spans="1:20" s="60" customFormat="1" ht="15" customHeight="1" x14ac:dyDescent="0.15">
      <c r="A20" s="589"/>
      <c r="B20" s="505"/>
      <c r="C20" s="522"/>
      <c r="D20" s="523"/>
      <c r="E20" s="584" t="s">
        <v>62</v>
      </c>
      <c r="F20" s="585"/>
      <c r="G20" s="584" t="s">
        <v>63</v>
      </c>
      <c r="H20" s="585"/>
      <c r="I20" s="584" t="s">
        <v>62</v>
      </c>
      <c r="J20" s="585"/>
      <c r="K20" s="584" t="s">
        <v>63</v>
      </c>
      <c r="L20" s="585"/>
      <c r="M20" s="584" t="s">
        <v>62</v>
      </c>
      <c r="N20" s="585"/>
      <c r="O20" s="584" t="s">
        <v>63</v>
      </c>
      <c r="P20" s="585"/>
      <c r="Q20" s="586" t="s">
        <v>62</v>
      </c>
      <c r="R20" s="585"/>
      <c r="S20" s="584" t="s">
        <v>63</v>
      </c>
      <c r="T20" s="587"/>
    </row>
    <row r="21" spans="1:20" s="60" customFormat="1" ht="15" customHeight="1" x14ac:dyDescent="0.15">
      <c r="A21" s="589"/>
      <c r="B21" s="68"/>
      <c r="C21" s="552" t="s">
        <v>121</v>
      </c>
      <c r="D21" s="553"/>
      <c r="E21" s="584"/>
      <c r="F21" s="585"/>
      <c r="G21" s="584"/>
      <c r="H21" s="585"/>
      <c r="I21" s="584"/>
      <c r="J21" s="585"/>
      <c r="K21" s="584"/>
      <c r="L21" s="585"/>
      <c r="M21" s="584"/>
      <c r="N21" s="585"/>
      <c r="O21" s="584"/>
      <c r="P21" s="585"/>
      <c r="Q21" s="586"/>
      <c r="R21" s="585"/>
      <c r="S21" s="584"/>
      <c r="T21" s="587"/>
    </row>
    <row r="22" spans="1:20" s="60" customFormat="1" ht="15" customHeight="1" x14ac:dyDescent="0.15">
      <c r="A22" s="589"/>
      <c r="B22" s="69"/>
      <c r="C22" s="582" t="s">
        <v>100</v>
      </c>
      <c r="D22" s="583"/>
      <c r="E22" s="584"/>
      <c r="F22" s="585"/>
      <c r="G22" s="584"/>
      <c r="H22" s="585"/>
      <c r="I22" s="584"/>
      <c r="J22" s="585"/>
      <c r="K22" s="584"/>
      <c r="L22" s="585"/>
      <c r="M22" s="584"/>
      <c r="N22" s="585"/>
      <c r="O22" s="584"/>
      <c r="P22" s="585"/>
      <c r="Q22" s="586"/>
      <c r="R22" s="585"/>
      <c r="S22" s="584"/>
      <c r="T22" s="587"/>
    </row>
    <row r="23" spans="1:20" s="60" customFormat="1" ht="15" customHeight="1" x14ac:dyDescent="0.15">
      <c r="A23" s="589"/>
      <c r="B23" s="592" t="s">
        <v>56</v>
      </c>
      <c r="C23" s="580"/>
      <c r="D23" s="580"/>
      <c r="E23" s="580"/>
      <c r="F23" s="580"/>
      <c r="G23" s="580"/>
      <c r="H23" s="580"/>
      <c r="I23" s="580"/>
      <c r="J23" s="580"/>
      <c r="K23" s="580"/>
      <c r="L23" s="580"/>
      <c r="M23" s="580"/>
      <c r="N23" s="580"/>
      <c r="O23" s="580"/>
      <c r="P23" s="580"/>
      <c r="Q23" s="580"/>
      <c r="R23" s="580"/>
      <c r="S23" s="580"/>
      <c r="T23" s="581"/>
    </row>
    <row r="24" spans="1:20" s="52" customFormat="1" ht="16.350000000000001" customHeight="1" x14ac:dyDescent="0.15">
      <c r="A24" s="589"/>
      <c r="B24" s="519" t="s">
        <v>122</v>
      </c>
      <c r="C24" s="520"/>
      <c r="D24" s="521"/>
      <c r="E24" s="532" t="s">
        <v>64</v>
      </c>
      <c r="F24" s="533"/>
      <c r="G24" s="526" t="s">
        <v>65</v>
      </c>
      <c r="H24" s="533"/>
      <c r="I24" s="526" t="s">
        <v>66</v>
      </c>
      <c r="J24" s="533"/>
      <c r="K24" s="526" t="s">
        <v>67</v>
      </c>
      <c r="L24" s="533"/>
      <c r="M24" s="526" t="s">
        <v>68</v>
      </c>
      <c r="N24" s="533"/>
      <c r="O24" s="526" t="s">
        <v>69</v>
      </c>
      <c r="P24" s="533"/>
      <c r="Q24" s="526" t="s">
        <v>70</v>
      </c>
      <c r="R24" s="533"/>
      <c r="S24" s="526" t="s">
        <v>71</v>
      </c>
      <c r="T24" s="527"/>
    </row>
    <row r="25" spans="1:20" s="52" customFormat="1" ht="15.6" customHeight="1" x14ac:dyDescent="0.15">
      <c r="A25" s="589"/>
      <c r="B25" s="505"/>
      <c r="C25" s="522"/>
      <c r="D25" s="523"/>
      <c r="E25" s="528"/>
      <c r="F25" s="529"/>
      <c r="G25" s="528"/>
      <c r="H25" s="529"/>
      <c r="I25" s="528"/>
      <c r="J25" s="529"/>
      <c r="K25" s="528"/>
      <c r="L25" s="529"/>
      <c r="M25" s="528"/>
      <c r="N25" s="529"/>
      <c r="O25" s="528"/>
      <c r="P25" s="529"/>
      <c r="Q25" s="528"/>
      <c r="R25" s="529"/>
      <c r="S25" s="530"/>
      <c r="T25" s="531"/>
    </row>
    <row r="26" spans="1:20" s="52" customFormat="1" ht="15.6" customHeight="1" x14ac:dyDescent="0.15">
      <c r="A26" s="589"/>
      <c r="B26" s="507"/>
      <c r="C26" s="524"/>
      <c r="D26" s="525"/>
      <c r="E26" s="509" t="s">
        <v>72</v>
      </c>
      <c r="F26" s="510"/>
      <c r="G26" s="510"/>
      <c r="H26" s="511"/>
      <c r="I26" s="512"/>
      <c r="J26" s="513"/>
      <c r="K26" s="513"/>
      <c r="L26" s="513"/>
      <c r="M26" s="513"/>
      <c r="N26" s="513"/>
      <c r="O26" s="513"/>
      <c r="P26" s="513"/>
      <c r="Q26" s="513"/>
      <c r="R26" s="513"/>
      <c r="S26" s="513"/>
      <c r="T26" s="514"/>
    </row>
    <row r="27" spans="1:20" s="52" customFormat="1" ht="15.95" customHeight="1" x14ac:dyDescent="0.15">
      <c r="A27" s="589"/>
      <c r="B27" s="515" t="s">
        <v>123</v>
      </c>
      <c r="C27" s="516"/>
      <c r="D27" s="516"/>
      <c r="E27" s="517"/>
      <c r="F27" s="517"/>
      <c r="G27" s="517"/>
      <c r="H27" s="518"/>
      <c r="I27" s="487"/>
      <c r="J27" s="488"/>
      <c r="K27" s="70" t="s">
        <v>73</v>
      </c>
      <c r="L27" s="488"/>
      <c r="M27" s="488"/>
      <c r="N27" s="71" t="s">
        <v>124</v>
      </c>
      <c r="O27" s="488"/>
      <c r="P27" s="488"/>
      <c r="Q27" s="70" t="s">
        <v>73</v>
      </c>
      <c r="R27" s="489"/>
      <c r="S27" s="489"/>
      <c r="T27" s="490"/>
    </row>
    <row r="28" spans="1:20" s="52" customFormat="1" ht="15.95" customHeight="1" x14ac:dyDescent="0.15">
      <c r="A28" s="589"/>
      <c r="B28" s="72"/>
      <c r="C28" s="58"/>
      <c r="D28" s="58"/>
      <c r="E28" s="491" t="s">
        <v>74</v>
      </c>
      <c r="F28" s="504"/>
      <c r="G28" s="502" t="s">
        <v>125</v>
      </c>
      <c r="H28" s="503"/>
      <c r="I28" s="487"/>
      <c r="J28" s="488"/>
      <c r="K28" s="70" t="s">
        <v>73</v>
      </c>
      <c r="L28" s="488"/>
      <c r="M28" s="488"/>
      <c r="N28" s="71" t="s">
        <v>124</v>
      </c>
      <c r="O28" s="488"/>
      <c r="P28" s="488"/>
      <c r="Q28" s="70" t="s">
        <v>73</v>
      </c>
      <c r="R28" s="489"/>
      <c r="S28" s="489"/>
      <c r="T28" s="490"/>
    </row>
    <row r="29" spans="1:20" s="52" customFormat="1" ht="15.95" customHeight="1" x14ac:dyDescent="0.15">
      <c r="A29" s="589"/>
      <c r="B29" s="72"/>
      <c r="C29" s="58"/>
      <c r="D29" s="58"/>
      <c r="E29" s="505"/>
      <c r="F29" s="506"/>
      <c r="G29" s="502" t="s">
        <v>75</v>
      </c>
      <c r="H29" s="503"/>
      <c r="I29" s="487"/>
      <c r="J29" s="488"/>
      <c r="K29" s="70" t="s">
        <v>73</v>
      </c>
      <c r="L29" s="488"/>
      <c r="M29" s="488"/>
      <c r="N29" s="71" t="s">
        <v>124</v>
      </c>
      <c r="O29" s="488"/>
      <c r="P29" s="488"/>
      <c r="Q29" s="70" t="s">
        <v>73</v>
      </c>
      <c r="R29" s="489"/>
      <c r="S29" s="489"/>
      <c r="T29" s="490"/>
    </row>
    <row r="30" spans="1:20" s="52" customFormat="1" ht="15.95" customHeight="1" x14ac:dyDescent="0.15">
      <c r="A30" s="589"/>
      <c r="B30" s="73"/>
      <c r="C30" s="74"/>
      <c r="D30" s="74"/>
      <c r="E30" s="507"/>
      <c r="F30" s="508"/>
      <c r="G30" s="639" t="s">
        <v>91</v>
      </c>
      <c r="H30" s="640"/>
      <c r="I30" s="487"/>
      <c r="J30" s="488"/>
      <c r="K30" s="70" t="s">
        <v>73</v>
      </c>
      <c r="L30" s="488"/>
      <c r="M30" s="488"/>
      <c r="N30" s="71" t="s">
        <v>124</v>
      </c>
      <c r="O30" s="488"/>
      <c r="P30" s="488"/>
      <c r="Q30" s="70" t="s">
        <v>73</v>
      </c>
      <c r="R30" s="489"/>
      <c r="S30" s="489"/>
      <c r="T30" s="490"/>
    </row>
    <row r="31" spans="1:20" s="52" customFormat="1" ht="16.350000000000001" customHeight="1" x14ac:dyDescent="0.15">
      <c r="A31" s="589"/>
      <c r="B31" s="484" t="s">
        <v>76</v>
      </c>
      <c r="C31" s="485"/>
      <c r="D31" s="485"/>
      <c r="E31" s="485"/>
      <c r="F31" s="485"/>
      <c r="G31" s="485"/>
      <c r="H31" s="486"/>
      <c r="I31" s="487"/>
      <c r="J31" s="488"/>
      <c r="K31" s="75" t="s">
        <v>73</v>
      </c>
      <c r="L31" s="488"/>
      <c r="M31" s="488"/>
      <c r="N31" s="76" t="s">
        <v>124</v>
      </c>
      <c r="O31" s="488"/>
      <c r="P31" s="488"/>
      <c r="Q31" s="75" t="s">
        <v>73</v>
      </c>
      <c r="R31" s="489"/>
      <c r="S31" s="489"/>
      <c r="T31" s="490"/>
    </row>
    <row r="32" spans="1:20" s="52" customFormat="1" ht="16.350000000000001" customHeight="1" thickBot="1" x14ac:dyDescent="0.2">
      <c r="A32" s="589"/>
      <c r="B32" s="534" t="s">
        <v>77</v>
      </c>
      <c r="C32" s="493"/>
      <c r="D32" s="493"/>
      <c r="E32" s="493"/>
      <c r="F32" s="493"/>
      <c r="G32" s="493"/>
      <c r="H32" s="494"/>
      <c r="I32" s="495"/>
      <c r="J32" s="496"/>
      <c r="K32" s="496"/>
      <c r="L32" s="497" t="s">
        <v>78</v>
      </c>
      <c r="M32" s="497"/>
      <c r="N32" s="77"/>
      <c r="O32" s="493"/>
      <c r="P32" s="493"/>
      <c r="Q32" s="54"/>
      <c r="R32" s="497"/>
      <c r="S32" s="497"/>
      <c r="T32" s="53"/>
    </row>
    <row r="33" spans="1:20" s="60" customFormat="1" ht="15" customHeight="1" x14ac:dyDescent="0.15">
      <c r="A33" s="588" t="s">
        <v>92</v>
      </c>
      <c r="B33" s="500" t="s">
        <v>117</v>
      </c>
      <c r="C33" s="500"/>
      <c r="D33" s="500"/>
      <c r="E33" s="500"/>
      <c r="F33" s="500"/>
      <c r="G33" s="500"/>
      <c r="H33" s="500"/>
      <c r="I33" s="500"/>
      <c r="J33" s="500"/>
      <c r="K33" s="500"/>
      <c r="L33" s="500"/>
      <c r="M33" s="500"/>
      <c r="N33" s="500"/>
      <c r="O33" s="500"/>
      <c r="P33" s="500"/>
      <c r="Q33" s="500"/>
      <c r="R33" s="500"/>
      <c r="S33" s="500"/>
      <c r="T33" s="501"/>
    </row>
    <row r="34" spans="1:20" s="60" customFormat="1" ht="15" customHeight="1" x14ac:dyDescent="0.15">
      <c r="A34" s="589"/>
      <c r="B34" s="519" t="s">
        <v>51</v>
      </c>
      <c r="C34" s="520"/>
      <c r="D34" s="521"/>
      <c r="E34" s="550" t="s">
        <v>118</v>
      </c>
      <c r="F34" s="520"/>
      <c r="G34" s="520"/>
      <c r="H34" s="590"/>
      <c r="I34" s="519" t="s">
        <v>119</v>
      </c>
      <c r="J34" s="520"/>
      <c r="K34" s="520"/>
      <c r="L34" s="521"/>
      <c r="M34" s="552" t="s">
        <v>61</v>
      </c>
      <c r="N34" s="568"/>
      <c r="O34" s="568"/>
      <c r="P34" s="553"/>
      <c r="Q34" s="552" t="s">
        <v>120</v>
      </c>
      <c r="R34" s="568"/>
      <c r="S34" s="568"/>
      <c r="T34" s="591"/>
    </row>
    <row r="35" spans="1:20" s="60" customFormat="1" ht="15" customHeight="1" x14ac:dyDescent="0.15">
      <c r="A35" s="589"/>
      <c r="B35" s="505"/>
      <c r="C35" s="522"/>
      <c r="D35" s="523"/>
      <c r="E35" s="584" t="s">
        <v>62</v>
      </c>
      <c r="F35" s="585"/>
      <c r="G35" s="584" t="s">
        <v>63</v>
      </c>
      <c r="H35" s="585"/>
      <c r="I35" s="584" t="s">
        <v>62</v>
      </c>
      <c r="J35" s="585"/>
      <c r="K35" s="584" t="s">
        <v>63</v>
      </c>
      <c r="L35" s="585"/>
      <c r="M35" s="584" t="s">
        <v>62</v>
      </c>
      <c r="N35" s="585"/>
      <c r="O35" s="584" t="s">
        <v>63</v>
      </c>
      <c r="P35" s="585"/>
      <c r="Q35" s="586" t="s">
        <v>62</v>
      </c>
      <c r="R35" s="585"/>
      <c r="S35" s="584" t="s">
        <v>63</v>
      </c>
      <c r="T35" s="587"/>
    </row>
    <row r="36" spans="1:20" s="60" customFormat="1" ht="15" customHeight="1" x14ac:dyDescent="0.15">
      <c r="A36" s="589"/>
      <c r="B36" s="68"/>
      <c r="C36" s="552" t="s">
        <v>121</v>
      </c>
      <c r="D36" s="553"/>
      <c r="E36" s="584"/>
      <c r="F36" s="585"/>
      <c r="G36" s="584"/>
      <c r="H36" s="585"/>
      <c r="I36" s="584"/>
      <c r="J36" s="585"/>
      <c r="K36" s="584"/>
      <c r="L36" s="585"/>
      <c r="M36" s="584"/>
      <c r="N36" s="585"/>
      <c r="O36" s="584"/>
      <c r="P36" s="585"/>
      <c r="Q36" s="586"/>
      <c r="R36" s="585"/>
      <c r="S36" s="584"/>
      <c r="T36" s="587"/>
    </row>
    <row r="37" spans="1:20" s="60" customFormat="1" ht="15" customHeight="1" x14ac:dyDescent="0.15">
      <c r="A37" s="589"/>
      <c r="B37" s="69"/>
      <c r="C37" s="582" t="s">
        <v>100</v>
      </c>
      <c r="D37" s="583"/>
      <c r="E37" s="584"/>
      <c r="F37" s="585"/>
      <c r="G37" s="584"/>
      <c r="H37" s="585"/>
      <c r="I37" s="584"/>
      <c r="J37" s="585"/>
      <c r="K37" s="584"/>
      <c r="L37" s="585"/>
      <c r="M37" s="584"/>
      <c r="N37" s="585"/>
      <c r="O37" s="584"/>
      <c r="P37" s="585"/>
      <c r="Q37" s="586"/>
      <c r="R37" s="585"/>
      <c r="S37" s="584"/>
      <c r="T37" s="587"/>
    </row>
    <row r="38" spans="1:20" s="60" customFormat="1" ht="15" customHeight="1" x14ac:dyDescent="0.15">
      <c r="A38" s="589"/>
      <c r="B38" s="580" t="s">
        <v>56</v>
      </c>
      <c r="C38" s="580"/>
      <c r="D38" s="580"/>
      <c r="E38" s="580"/>
      <c r="F38" s="580"/>
      <c r="G38" s="580"/>
      <c r="H38" s="580"/>
      <c r="I38" s="580"/>
      <c r="J38" s="580"/>
      <c r="K38" s="580"/>
      <c r="L38" s="580"/>
      <c r="M38" s="580"/>
      <c r="N38" s="580"/>
      <c r="O38" s="580"/>
      <c r="P38" s="580"/>
      <c r="Q38" s="580"/>
      <c r="R38" s="580"/>
      <c r="S38" s="580"/>
      <c r="T38" s="581"/>
    </row>
    <row r="39" spans="1:20" s="52" customFormat="1" ht="16.350000000000001" customHeight="1" x14ac:dyDescent="0.15">
      <c r="A39" s="589"/>
      <c r="B39" s="519" t="s">
        <v>122</v>
      </c>
      <c r="C39" s="520"/>
      <c r="D39" s="521"/>
      <c r="E39" s="532" t="s">
        <v>64</v>
      </c>
      <c r="F39" s="533"/>
      <c r="G39" s="526" t="s">
        <v>65</v>
      </c>
      <c r="H39" s="533"/>
      <c r="I39" s="526" t="s">
        <v>66</v>
      </c>
      <c r="J39" s="533"/>
      <c r="K39" s="526" t="s">
        <v>67</v>
      </c>
      <c r="L39" s="533"/>
      <c r="M39" s="526" t="s">
        <v>68</v>
      </c>
      <c r="N39" s="533"/>
      <c r="O39" s="526" t="s">
        <v>69</v>
      </c>
      <c r="P39" s="533"/>
      <c r="Q39" s="526" t="s">
        <v>70</v>
      </c>
      <c r="R39" s="533"/>
      <c r="S39" s="526" t="s">
        <v>71</v>
      </c>
      <c r="T39" s="527"/>
    </row>
    <row r="40" spans="1:20" s="52" customFormat="1" ht="15.6" customHeight="1" x14ac:dyDescent="0.15">
      <c r="A40" s="589"/>
      <c r="B40" s="505"/>
      <c r="C40" s="522"/>
      <c r="D40" s="523"/>
      <c r="E40" s="528"/>
      <c r="F40" s="529"/>
      <c r="G40" s="528"/>
      <c r="H40" s="529"/>
      <c r="I40" s="528"/>
      <c r="J40" s="529"/>
      <c r="K40" s="528"/>
      <c r="L40" s="529"/>
      <c r="M40" s="528"/>
      <c r="N40" s="529"/>
      <c r="O40" s="528"/>
      <c r="P40" s="529"/>
      <c r="Q40" s="528"/>
      <c r="R40" s="529"/>
      <c r="S40" s="530"/>
      <c r="T40" s="531"/>
    </row>
    <row r="41" spans="1:20" s="52" customFormat="1" ht="15.6" customHeight="1" x14ac:dyDescent="0.15">
      <c r="A41" s="589"/>
      <c r="B41" s="507"/>
      <c r="C41" s="524"/>
      <c r="D41" s="525"/>
      <c r="E41" s="509" t="s">
        <v>72</v>
      </c>
      <c r="F41" s="510"/>
      <c r="G41" s="510"/>
      <c r="H41" s="511"/>
      <c r="I41" s="512"/>
      <c r="J41" s="513"/>
      <c r="K41" s="513"/>
      <c r="L41" s="513"/>
      <c r="M41" s="513"/>
      <c r="N41" s="513"/>
      <c r="O41" s="513"/>
      <c r="P41" s="513"/>
      <c r="Q41" s="513"/>
      <c r="R41" s="513"/>
      <c r="S41" s="513"/>
      <c r="T41" s="514"/>
    </row>
    <row r="42" spans="1:20" s="52" customFormat="1" ht="15.95" customHeight="1" x14ac:dyDescent="0.15">
      <c r="A42" s="589"/>
      <c r="B42" s="515" t="s">
        <v>123</v>
      </c>
      <c r="C42" s="516"/>
      <c r="D42" s="516"/>
      <c r="E42" s="517"/>
      <c r="F42" s="517"/>
      <c r="G42" s="517"/>
      <c r="H42" s="518"/>
      <c r="I42" s="487"/>
      <c r="J42" s="488"/>
      <c r="K42" s="70" t="s">
        <v>73</v>
      </c>
      <c r="L42" s="488"/>
      <c r="M42" s="488"/>
      <c r="N42" s="71" t="s">
        <v>124</v>
      </c>
      <c r="O42" s="488"/>
      <c r="P42" s="488"/>
      <c r="Q42" s="70" t="s">
        <v>73</v>
      </c>
      <c r="R42" s="489"/>
      <c r="S42" s="489"/>
      <c r="T42" s="490"/>
    </row>
    <row r="43" spans="1:20" s="52" customFormat="1" ht="15.95" customHeight="1" x14ac:dyDescent="0.15">
      <c r="A43" s="589"/>
      <c r="B43" s="72"/>
      <c r="C43" s="58"/>
      <c r="D43" s="58"/>
      <c r="E43" s="491" t="s">
        <v>74</v>
      </c>
      <c r="F43" s="504"/>
      <c r="G43" s="502" t="s">
        <v>125</v>
      </c>
      <c r="H43" s="503"/>
      <c r="I43" s="487"/>
      <c r="J43" s="488"/>
      <c r="K43" s="70" t="s">
        <v>73</v>
      </c>
      <c r="L43" s="488"/>
      <c r="M43" s="488"/>
      <c r="N43" s="71" t="s">
        <v>124</v>
      </c>
      <c r="O43" s="488"/>
      <c r="P43" s="488"/>
      <c r="Q43" s="70" t="s">
        <v>73</v>
      </c>
      <c r="R43" s="489"/>
      <c r="S43" s="489"/>
      <c r="T43" s="490"/>
    </row>
    <row r="44" spans="1:20" s="52" customFormat="1" ht="15.95" customHeight="1" x14ac:dyDescent="0.15">
      <c r="A44" s="589"/>
      <c r="B44" s="72"/>
      <c r="C44" s="58"/>
      <c r="D44" s="58"/>
      <c r="E44" s="505"/>
      <c r="F44" s="506"/>
      <c r="G44" s="502" t="s">
        <v>75</v>
      </c>
      <c r="H44" s="503"/>
      <c r="I44" s="487"/>
      <c r="J44" s="488"/>
      <c r="K44" s="70" t="s">
        <v>73</v>
      </c>
      <c r="L44" s="488"/>
      <c r="M44" s="488"/>
      <c r="N44" s="71" t="s">
        <v>124</v>
      </c>
      <c r="O44" s="488"/>
      <c r="P44" s="488"/>
      <c r="Q44" s="70" t="s">
        <v>73</v>
      </c>
      <c r="R44" s="489"/>
      <c r="S44" s="489"/>
      <c r="T44" s="490"/>
    </row>
    <row r="45" spans="1:20" s="52" customFormat="1" ht="15.95" customHeight="1" x14ac:dyDescent="0.15">
      <c r="A45" s="589"/>
      <c r="B45" s="73"/>
      <c r="C45" s="74"/>
      <c r="D45" s="74"/>
      <c r="E45" s="507"/>
      <c r="F45" s="508"/>
      <c r="G45" s="639" t="s">
        <v>91</v>
      </c>
      <c r="H45" s="640"/>
      <c r="I45" s="487"/>
      <c r="J45" s="488"/>
      <c r="K45" s="70" t="s">
        <v>73</v>
      </c>
      <c r="L45" s="488"/>
      <c r="M45" s="488"/>
      <c r="N45" s="71" t="s">
        <v>124</v>
      </c>
      <c r="O45" s="488"/>
      <c r="P45" s="488"/>
      <c r="Q45" s="70" t="s">
        <v>73</v>
      </c>
      <c r="R45" s="489"/>
      <c r="S45" s="489"/>
      <c r="T45" s="490"/>
    </row>
    <row r="46" spans="1:20" s="52" customFormat="1" ht="16.350000000000001" customHeight="1" x14ac:dyDescent="0.15">
      <c r="A46" s="589"/>
      <c r="B46" s="484" t="s">
        <v>76</v>
      </c>
      <c r="C46" s="485"/>
      <c r="D46" s="485"/>
      <c r="E46" s="485"/>
      <c r="F46" s="485"/>
      <c r="G46" s="485"/>
      <c r="H46" s="486"/>
      <c r="I46" s="487"/>
      <c r="J46" s="488"/>
      <c r="K46" s="75" t="s">
        <v>73</v>
      </c>
      <c r="L46" s="488"/>
      <c r="M46" s="488"/>
      <c r="N46" s="76" t="s">
        <v>124</v>
      </c>
      <c r="O46" s="488"/>
      <c r="P46" s="488"/>
      <c r="Q46" s="75" t="s">
        <v>73</v>
      </c>
      <c r="R46" s="489"/>
      <c r="S46" s="489"/>
      <c r="T46" s="490"/>
    </row>
    <row r="47" spans="1:20" s="52" customFormat="1" ht="16.350000000000001" customHeight="1" thickBot="1" x14ac:dyDescent="0.2">
      <c r="A47" s="594"/>
      <c r="B47" s="534" t="s">
        <v>77</v>
      </c>
      <c r="C47" s="493"/>
      <c r="D47" s="493"/>
      <c r="E47" s="493"/>
      <c r="F47" s="493"/>
      <c r="G47" s="493"/>
      <c r="H47" s="494"/>
      <c r="I47" s="495"/>
      <c r="J47" s="496"/>
      <c r="K47" s="496"/>
      <c r="L47" s="497" t="s">
        <v>78</v>
      </c>
      <c r="M47" s="497"/>
      <c r="N47" s="77"/>
      <c r="O47" s="493"/>
      <c r="P47" s="493"/>
      <c r="Q47" s="54"/>
      <c r="R47" s="497"/>
      <c r="S47" s="497"/>
      <c r="T47" s="53"/>
    </row>
    <row r="48" spans="1:20" s="60" customFormat="1" ht="25.5" customHeight="1" x14ac:dyDescent="0.15">
      <c r="A48" s="78"/>
      <c r="B48" s="78"/>
      <c r="C48" s="78"/>
      <c r="D48" s="78"/>
      <c r="E48" s="79"/>
      <c r="F48" s="79"/>
      <c r="G48" s="79"/>
      <c r="H48" s="79"/>
      <c r="I48" s="79"/>
      <c r="J48" s="79"/>
      <c r="K48" s="79"/>
      <c r="L48" s="79"/>
      <c r="M48" s="79"/>
      <c r="N48" s="79"/>
      <c r="O48" s="79"/>
      <c r="P48" s="79"/>
      <c r="Q48" s="79"/>
      <c r="R48" s="79"/>
    </row>
    <row r="49" spans="1:20" s="60" customFormat="1" ht="29.1" customHeight="1" x14ac:dyDescent="0.15">
      <c r="A49" s="560" t="s">
        <v>127</v>
      </c>
      <c r="B49" s="560"/>
      <c r="C49" s="560"/>
      <c r="D49" s="560"/>
      <c r="E49" s="560"/>
      <c r="F49" s="560"/>
      <c r="G49" s="560"/>
      <c r="H49" s="560"/>
      <c r="I49" s="560"/>
      <c r="J49" s="560"/>
      <c r="K49" s="560"/>
      <c r="L49" s="560"/>
      <c r="M49" s="560"/>
      <c r="N49" s="560"/>
      <c r="O49" s="560"/>
      <c r="P49" s="560"/>
      <c r="Q49" s="560"/>
      <c r="R49" s="560"/>
    </row>
    <row r="50" spans="1:20" s="60" customFormat="1" ht="15" customHeight="1" thickBot="1" x14ac:dyDescent="0.2">
      <c r="A50" s="644" t="s">
        <v>131</v>
      </c>
      <c r="B50" s="644"/>
      <c r="C50" s="644"/>
      <c r="D50" s="644"/>
      <c r="E50" s="644"/>
      <c r="F50" s="644"/>
      <c r="G50" s="644"/>
      <c r="H50" s="644"/>
      <c r="I50" s="644"/>
      <c r="J50" s="644"/>
      <c r="K50" s="644"/>
      <c r="L50" s="644"/>
      <c r="M50" s="644"/>
      <c r="N50" s="644"/>
      <c r="O50" s="644"/>
      <c r="P50" s="644"/>
      <c r="Q50" s="644"/>
      <c r="R50" s="644"/>
    </row>
    <row r="51" spans="1:20" s="60" customFormat="1" ht="15" customHeight="1" x14ac:dyDescent="0.15">
      <c r="A51" s="561" t="s">
        <v>97</v>
      </c>
      <c r="B51" s="563" t="s">
        <v>43</v>
      </c>
      <c r="C51" s="564"/>
      <c r="D51" s="565"/>
      <c r="E51" s="629"/>
      <c r="F51" s="566"/>
      <c r="G51" s="566"/>
      <c r="H51" s="566"/>
      <c r="I51" s="566"/>
      <c r="J51" s="566"/>
      <c r="K51" s="566"/>
      <c r="L51" s="566"/>
      <c r="M51" s="566"/>
      <c r="N51" s="566"/>
      <c r="O51" s="566"/>
      <c r="P51" s="566"/>
      <c r="Q51" s="566"/>
      <c r="R51" s="566"/>
      <c r="S51" s="566"/>
      <c r="T51" s="567"/>
    </row>
    <row r="52" spans="1:20" s="60" customFormat="1" ht="25.7" customHeight="1" x14ac:dyDescent="0.15">
      <c r="A52" s="562"/>
      <c r="B52" s="552" t="s">
        <v>94</v>
      </c>
      <c r="C52" s="568"/>
      <c r="D52" s="553"/>
      <c r="E52" s="631"/>
      <c r="F52" s="569"/>
      <c r="G52" s="569"/>
      <c r="H52" s="569"/>
      <c r="I52" s="569"/>
      <c r="J52" s="569"/>
      <c r="K52" s="569"/>
      <c r="L52" s="569"/>
      <c r="M52" s="569"/>
      <c r="N52" s="569"/>
      <c r="O52" s="569"/>
      <c r="P52" s="569"/>
      <c r="Q52" s="569"/>
      <c r="R52" s="569"/>
      <c r="S52" s="569"/>
      <c r="T52" s="570"/>
    </row>
    <row r="53" spans="1:20" s="60" customFormat="1" ht="15" customHeight="1" x14ac:dyDescent="0.15">
      <c r="A53" s="562"/>
      <c r="B53" s="550" t="s">
        <v>44</v>
      </c>
      <c r="C53" s="520"/>
      <c r="D53" s="521"/>
      <c r="E53" s="550" t="s">
        <v>95</v>
      </c>
      <c r="F53" s="520"/>
      <c r="G53" s="61"/>
      <c r="H53" s="59" t="s">
        <v>105</v>
      </c>
      <c r="I53" s="83"/>
      <c r="J53" s="59" t="s">
        <v>106</v>
      </c>
      <c r="K53" s="520"/>
      <c r="L53" s="520"/>
      <c r="M53" s="520"/>
      <c r="N53" s="520"/>
      <c r="O53" s="520"/>
      <c r="P53" s="520"/>
      <c r="Q53" s="520"/>
      <c r="R53" s="520"/>
      <c r="S53" s="520"/>
      <c r="T53" s="542"/>
    </row>
    <row r="54" spans="1:20" s="60" customFormat="1" ht="15" customHeight="1" x14ac:dyDescent="0.15">
      <c r="A54" s="562"/>
      <c r="B54" s="571"/>
      <c r="C54" s="522"/>
      <c r="D54" s="523"/>
      <c r="E54" s="543"/>
      <c r="F54" s="544"/>
      <c r="G54" s="544"/>
      <c r="H54" s="1" t="s">
        <v>101</v>
      </c>
      <c r="I54" s="544"/>
      <c r="J54" s="544"/>
      <c r="K54" s="544"/>
      <c r="L54" s="544"/>
      <c r="M54" s="544"/>
      <c r="N54" s="1" t="s">
        <v>102</v>
      </c>
      <c r="O54" s="544"/>
      <c r="P54" s="544"/>
      <c r="Q54" s="544"/>
      <c r="R54" s="544"/>
      <c r="S54" s="544"/>
      <c r="T54" s="545"/>
    </row>
    <row r="55" spans="1:20" s="60" customFormat="1" ht="15" customHeight="1" x14ac:dyDescent="0.15">
      <c r="A55" s="562"/>
      <c r="B55" s="571"/>
      <c r="C55" s="522"/>
      <c r="D55" s="523"/>
      <c r="E55" s="543"/>
      <c r="F55" s="544"/>
      <c r="G55" s="544"/>
      <c r="H55" s="1" t="s">
        <v>103</v>
      </c>
      <c r="I55" s="544"/>
      <c r="J55" s="544"/>
      <c r="K55" s="544"/>
      <c r="L55" s="544"/>
      <c r="M55" s="544"/>
      <c r="N55" s="1" t="s">
        <v>107</v>
      </c>
      <c r="O55" s="544"/>
      <c r="P55" s="544"/>
      <c r="Q55" s="544"/>
      <c r="R55" s="544"/>
      <c r="S55" s="544"/>
      <c r="T55" s="545"/>
    </row>
    <row r="56" spans="1:20" s="60" customFormat="1" ht="18.95" customHeight="1" x14ac:dyDescent="0.15">
      <c r="A56" s="562"/>
      <c r="B56" s="572"/>
      <c r="C56" s="573"/>
      <c r="D56" s="574"/>
      <c r="E56" s="546"/>
      <c r="F56" s="547"/>
      <c r="G56" s="547"/>
      <c r="H56" s="547"/>
      <c r="I56" s="547"/>
      <c r="J56" s="547"/>
      <c r="K56" s="547"/>
      <c r="L56" s="547"/>
      <c r="M56" s="547"/>
      <c r="N56" s="547"/>
      <c r="O56" s="547"/>
      <c r="P56" s="547"/>
      <c r="Q56" s="547"/>
      <c r="R56" s="547"/>
      <c r="S56" s="547"/>
      <c r="T56" s="597"/>
    </row>
    <row r="57" spans="1:20" s="60" customFormat="1" ht="15" customHeight="1" x14ac:dyDescent="0.15">
      <c r="A57" s="562"/>
      <c r="B57" s="550" t="s">
        <v>45</v>
      </c>
      <c r="C57" s="520"/>
      <c r="D57" s="521"/>
      <c r="E57" s="552" t="s">
        <v>46</v>
      </c>
      <c r="F57" s="553"/>
      <c r="G57" s="554"/>
      <c r="H57" s="555"/>
      <c r="I57" s="555"/>
      <c r="J57" s="555"/>
      <c r="K57" s="555"/>
      <c r="L57" s="63" t="s">
        <v>47</v>
      </c>
      <c r="M57" s="488"/>
      <c r="N57" s="556"/>
      <c r="O57" s="502" t="s">
        <v>48</v>
      </c>
      <c r="P57" s="503"/>
      <c r="Q57" s="575"/>
      <c r="R57" s="555"/>
      <c r="S57" s="555"/>
      <c r="T57" s="576"/>
    </row>
    <row r="58" spans="1:20" s="60" customFormat="1" ht="15" customHeight="1" x14ac:dyDescent="0.15">
      <c r="A58" s="645"/>
      <c r="B58" s="551"/>
      <c r="C58" s="524"/>
      <c r="D58" s="525"/>
      <c r="E58" s="552" t="s">
        <v>49</v>
      </c>
      <c r="F58" s="553"/>
      <c r="G58" s="577"/>
      <c r="H58" s="578"/>
      <c r="I58" s="578"/>
      <c r="J58" s="578"/>
      <c r="K58" s="578"/>
      <c r="L58" s="578"/>
      <c r="M58" s="578"/>
      <c r="N58" s="578"/>
      <c r="O58" s="578"/>
      <c r="P58" s="578"/>
      <c r="Q58" s="578"/>
      <c r="R58" s="578"/>
      <c r="S58" s="578"/>
      <c r="T58" s="579"/>
    </row>
    <row r="59" spans="1:20" s="60" customFormat="1" ht="15" customHeight="1" x14ac:dyDescent="0.15">
      <c r="A59" s="641" t="s">
        <v>56</v>
      </c>
      <c r="B59" s="642"/>
      <c r="C59" s="642"/>
      <c r="D59" s="642"/>
      <c r="E59" s="642"/>
      <c r="F59" s="642"/>
      <c r="G59" s="642"/>
      <c r="H59" s="642"/>
      <c r="I59" s="642"/>
      <c r="J59" s="642"/>
      <c r="K59" s="642"/>
      <c r="L59" s="642"/>
      <c r="M59" s="642"/>
      <c r="N59" s="642"/>
      <c r="O59" s="642"/>
      <c r="P59" s="642"/>
      <c r="Q59" s="642"/>
      <c r="R59" s="642"/>
      <c r="S59" s="642"/>
      <c r="T59" s="643"/>
    </row>
    <row r="60" spans="1:20" s="56" customFormat="1" ht="15" customHeight="1" thickBot="1" x14ac:dyDescent="0.2">
      <c r="A60" s="538" t="s">
        <v>57</v>
      </c>
      <c r="B60" s="539"/>
      <c r="C60" s="539"/>
      <c r="D60" s="539"/>
      <c r="E60" s="539"/>
      <c r="F60" s="539"/>
      <c r="G60" s="539"/>
      <c r="H60" s="540"/>
      <c r="I60" s="541"/>
      <c r="J60" s="539"/>
      <c r="K60" s="67" t="s">
        <v>116</v>
      </c>
      <c r="L60" s="534" t="s">
        <v>58</v>
      </c>
      <c r="M60" s="493"/>
      <c r="N60" s="493"/>
      <c r="O60" s="493"/>
      <c r="P60" s="493"/>
      <c r="Q60" s="494"/>
      <c r="R60" s="534"/>
      <c r="S60" s="493"/>
      <c r="T60" s="55" t="s">
        <v>59</v>
      </c>
    </row>
    <row r="61" spans="1:20" s="60" customFormat="1" ht="15" customHeight="1" x14ac:dyDescent="0.15">
      <c r="A61" s="498" t="s">
        <v>88</v>
      </c>
      <c r="B61" s="593" t="s">
        <v>56</v>
      </c>
      <c r="C61" s="500"/>
      <c r="D61" s="500"/>
      <c r="E61" s="500"/>
      <c r="F61" s="500"/>
      <c r="G61" s="500"/>
      <c r="H61" s="500"/>
      <c r="I61" s="500"/>
      <c r="J61" s="500"/>
      <c r="K61" s="500"/>
      <c r="L61" s="500"/>
      <c r="M61" s="500"/>
      <c r="N61" s="500"/>
      <c r="O61" s="500"/>
      <c r="P61" s="500"/>
      <c r="Q61" s="500"/>
      <c r="R61" s="500"/>
      <c r="S61" s="500"/>
      <c r="T61" s="501"/>
    </row>
    <row r="62" spans="1:20" s="52" customFormat="1" ht="16.350000000000001" customHeight="1" x14ac:dyDescent="0.15">
      <c r="A62" s="499"/>
      <c r="B62" s="519" t="s">
        <v>122</v>
      </c>
      <c r="C62" s="520"/>
      <c r="D62" s="521"/>
      <c r="E62" s="532" t="s">
        <v>64</v>
      </c>
      <c r="F62" s="533"/>
      <c r="G62" s="526" t="s">
        <v>65</v>
      </c>
      <c r="H62" s="533"/>
      <c r="I62" s="526" t="s">
        <v>66</v>
      </c>
      <c r="J62" s="533"/>
      <c r="K62" s="526" t="s">
        <v>67</v>
      </c>
      <c r="L62" s="533"/>
      <c r="M62" s="526" t="s">
        <v>68</v>
      </c>
      <c r="N62" s="533"/>
      <c r="O62" s="526" t="s">
        <v>69</v>
      </c>
      <c r="P62" s="533"/>
      <c r="Q62" s="526" t="s">
        <v>70</v>
      </c>
      <c r="R62" s="533"/>
      <c r="S62" s="526" t="s">
        <v>71</v>
      </c>
      <c r="T62" s="527"/>
    </row>
    <row r="63" spans="1:20" s="52" customFormat="1" ht="15.6" customHeight="1" x14ac:dyDescent="0.15">
      <c r="A63" s="499"/>
      <c r="B63" s="505"/>
      <c r="C63" s="522"/>
      <c r="D63" s="523"/>
      <c r="E63" s="528"/>
      <c r="F63" s="529"/>
      <c r="G63" s="530"/>
      <c r="H63" s="529"/>
      <c r="I63" s="530"/>
      <c r="J63" s="529"/>
      <c r="K63" s="530"/>
      <c r="L63" s="529"/>
      <c r="M63" s="530"/>
      <c r="N63" s="529"/>
      <c r="O63" s="530"/>
      <c r="P63" s="529"/>
      <c r="Q63" s="530"/>
      <c r="R63" s="529"/>
      <c r="S63" s="530"/>
      <c r="T63" s="531"/>
    </row>
    <row r="64" spans="1:20" s="52" customFormat="1" ht="15.6" customHeight="1" x14ac:dyDescent="0.15">
      <c r="A64" s="499"/>
      <c r="B64" s="507"/>
      <c r="C64" s="524"/>
      <c r="D64" s="525"/>
      <c r="E64" s="509" t="s">
        <v>72</v>
      </c>
      <c r="F64" s="510"/>
      <c r="G64" s="510"/>
      <c r="H64" s="511"/>
      <c r="I64" s="512"/>
      <c r="J64" s="513"/>
      <c r="K64" s="513"/>
      <c r="L64" s="513"/>
      <c r="M64" s="513"/>
      <c r="N64" s="513"/>
      <c r="O64" s="513"/>
      <c r="P64" s="513"/>
      <c r="Q64" s="513"/>
      <c r="R64" s="513"/>
      <c r="S64" s="513"/>
      <c r="T64" s="514"/>
    </row>
    <row r="65" spans="1:20" s="52" customFormat="1" ht="15.95" customHeight="1" x14ac:dyDescent="0.15">
      <c r="A65" s="499"/>
      <c r="B65" s="515" t="s">
        <v>123</v>
      </c>
      <c r="C65" s="516"/>
      <c r="D65" s="516"/>
      <c r="E65" s="516"/>
      <c r="F65" s="516"/>
      <c r="G65" s="516"/>
      <c r="H65" s="638"/>
      <c r="I65" s="487"/>
      <c r="J65" s="488"/>
      <c r="K65" s="70" t="s">
        <v>73</v>
      </c>
      <c r="L65" s="488"/>
      <c r="M65" s="488"/>
      <c r="N65" s="71" t="s">
        <v>124</v>
      </c>
      <c r="O65" s="488"/>
      <c r="P65" s="488"/>
      <c r="Q65" s="70" t="s">
        <v>73</v>
      </c>
      <c r="R65" s="489"/>
      <c r="S65" s="489"/>
      <c r="T65" s="490"/>
    </row>
    <row r="66" spans="1:20" s="52" customFormat="1" ht="15.95" customHeight="1" x14ac:dyDescent="0.15">
      <c r="A66" s="499"/>
      <c r="B66" s="72"/>
      <c r="C66" s="58"/>
      <c r="D66" s="58"/>
      <c r="E66" s="491" t="s">
        <v>74</v>
      </c>
      <c r="F66" s="504"/>
      <c r="G66" s="502" t="s">
        <v>125</v>
      </c>
      <c r="H66" s="503"/>
      <c r="I66" s="487"/>
      <c r="J66" s="488"/>
      <c r="K66" s="70" t="s">
        <v>73</v>
      </c>
      <c r="L66" s="488"/>
      <c r="M66" s="488"/>
      <c r="N66" s="71" t="s">
        <v>124</v>
      </c>
      <c r="O66" s="488"/>
      <c r="P66" s="488"/>
      <c r="Q66" s="70" t="s">
        <v>73</v>
      </c>
      <c r="R66" s="489"/>
      <c r="S66" s="489"/>
      <c r="T66" s="490"/>
    </row>
    <row r="67" spans="1:20" s="52" customFormat="1" ht="15.95" customHeight="1" x14ac:dyDescent="0.15">
      <c r="A67" s="499"/>
      <c r="B67" s="72"/>
      <c r="C67" s="58"/>
      <c r="D67" s="58"/>
      <c r="E67" s="505"/>
      <c r="F67" s="506"/>
      <c r="G67" s="502" t="s">
        <v>75</v>
      </c>
      <c r="H67" s="503"/>
      <c r="I67" s="487"/>
      <c r="J67" s="488"/>
      <c r="K67" s="70" t="s">
        <v>73</v>
      </c>
      <c r="L67" s="488"/>
      <c r="M67" s="488"/>
      <c r="N67" s="71" t="s">
        <v>124</v>
      </c>
      <c r="O67" s="488"/>
      <c r="P67" s="488"/>
      <c r="Q67" s="70" t="s">
        <v>73</v>
      </c>
      <c r="R67" s="489"/>
      <c r="S67" s="489"/>
      <c r="T67" s="490"/>
    </row>
    <row r="68" spans="1:20" s="52" customFormat="1" ht="15.95" customHeight="1" x14ac:dyDescent="0.15">
      <c r="A68" s="499"/>
      <c r="B68" s="73"/>
      <c r="C68" s="74"/>
      <c r="D68" s="74"/>
      <c r="E68" s="507"/>
      <c r="F68" s="508"/>
      <c r="G68" s="639" t="s">
        <v>91</v>
      </c>
      <c r="H68" s="640"/>
      <c r="I68" s="487"/>
      <c r="J68" s="488"/>
      <c r="K68" s="70" t="s">
        <v>73</v>
      </c>
      <c r="L68" s="488"/>
      <c r="M68" s="488"/>
      <c r="N68" s="71" t="s">
        <v>124</v>
      </c>
      <c r="O68" s="488"/>
      <c r="P68" s="488"/>
      <c r="Q68" s="70" t="s">
        <v>73</v>
      </c>
      <c r="R68" s="489"/>
      <c r="S68" s="489"/>
      <c r="T68" s="490"/>
    </row>
    <row r="69" spans="1:20" s="52" customFormat="1" ht="16.350000000000001" customHeight="1" x14ac:dyDescent="0.15">
      <c r="A69" s="499"/>
      <c r="B69" s="484" t="s">
        <v>76</v>
      </c>
      <c r="C69" s="485"/>
      <c r="D69" s="485"/>
      <c r="E69" s="485"/>
      <c r="F69" s="485"/>
      <c r="G69" s="485"/>
      <c r="H69" s="486"/>
      <c r="I69" s="487"/>
      <c r="J69" s="488"/>
      <c r="K69" s="75" t="s">
        <v>73</v>
      </c>
      <c r="L69" s="488"/>
      <c r="M69" s="488"/>
      <c r="N69" s="76" t="s">
        <v>124</v>
      </c>
      <c r="O69" s="488"/>
      <c r="P69" s="488"/>
      <c r="Q69" s="75" t="s">
        <v>73</v>
      </c>
      <c r="R69" s="489"/>
      <c r="S69" s="489"/>
      <c r="T69" s="490"/>
    </row>
    <row r="70" spans="1:20" s="52" customFormat="1" ht="16.350000000000001" customHeight="1" thickBot="1" x14ac:dyDescent="0.2">
      <c r="A70" s="637"/>
      <c r="B70" s="634" t="s">
        <v>77</v>
      </c>
      <c r="C70" s="635"/>
      <c r="D70" s="635"/>
      <c r="E70" s="635"/>
      <c r="F70" s="635"/>
      <c r="G70" s="635"/>
      <c r="H70" s="636"/>
      <c r="I70" s="495"/>
      <c r="J70" s="496"/>
      <c r="K70" s="496"/>
      <c r="L70" s="497" t="s">
        <v>78</v>
      </c>
      <c r="M70" s="497"/>
      <c r="N70" s="77"/>
      <c r="O70" s="493"/>
      <c r="P70" s="493"/>
      <c r="Q70" s="54"/>
      <c r="R70" s="497"/>
      <c r="S70" s="497"/>
      <c r="T70" s="53"/>
    </row>
    <row r="71" spans="1:20" s="60" customFormat="1" ht="15" customHeight="1" x14ac:dyDescent="0.15">
      <c r="A71" s="498" t="s">
        <v>89</v>
      </c>
      <c r="B71" s="593" t="s">
        <v>56</v>
      </c>
      <c r="C71" s="500"/>
      <c r="D71" s="500"/>
      <c r="E71" s="500"/>
      <c r="F71" s="500"/>
      <c r="G71" s="500"/>
      <c r="H71" s="500"/>
      <c r="I71" s="500"/>
      <c r="J71" s="500"/>
      <c r="K71" s="500"/>
      <c r="L71" s="500"/>
      <c r="M71" s="500"/>
      <c r="N71" s="500"/>
      <c r="O71" s="500"/>
      <c r="P71" s="500"/>
      <c r="Q71" s="500"/>
      <c r="R71" s="500"/>
      <c r="S71" s="500"/>
      <c r="T71" s="501"/>
    </row>
    <row r="72" spans="1:20" s="52" customFormat="1" ht="16.350000000000001" customHeight="1" x14ac:dyDescent="0.15">
      <c r="A72" s="499"/>
      <c r="B72" s="519" t="s">
        <v>122</v>
      </c>
      <c r="C72" s="520"/>
      <c r="D72" s="521"/>
      <c r="E72" s="532" t="s">
        <v>64</v>
      </c>
      <c r="F72" s="533"/>
      <c r="G72" s="526" t="s">
        <v>65</v>
      </c>
      <c r="H72" s="533"/>
      <c r="I72" s="526" t="s">
        <v>66</v>
      </c>
      <c r="J72" s="533"/>
      <c r="K72" s="526" t="s">
        <v>67</v>
      </c>
      <c r="L72" s="533"/>
      <c r="M72" s="526" t="s">
        <v>68</v>
      </c>
      <c r="N72" s="533"/>
      <c r="O72" s="526" t="s">
        <v>69</v>
      </c>
      <c r="P72" s="533"/>
      <c r="Q72" s="526" t="s">
        <v>70</v>
      </c>
      <c r="R72" s="533"/>
      <c r="S72" s="526" t="s">
        <v>71</v>
      </c>
      <c r="T72" s="527"/>
    </row>
    <row r="73" spans="1:20" s="52" customFormat="1" ht="15.6" customHeight="1" x14ac:dyDescent="0.15">
      <c r="A73" s="499"/>
      <c r="B73" s="505"/>
      <c r="C73" s="522"/>
      <c r="D73" s="523"/>
      <c r="E73" s="528"/>
      <c r="F73" s="529"/>
      <c r="G73" s="530"/>
      <c r="H73" s="529"/>
      <c r="I73" s="530"/>
      <c r="J73" s="529"/>
      <c r="K73" s="530"/>
      <c r="L73" s="529"/>
      <c r="M73" s="530"/>
      <c r="N73" s="529"/>
      <c r="O73" s="530"/>
      <c r="P73" s="529"/>
      <c r="Q73" s="530"/>
      <c r="R73" s="529"/>
      <c r="S73" s="530"/>
      <c r="T73" s="531"/>
    </row>
    <row r="74" spans="1:20" s="52" customFormat="1" ht="15.6" customHeight="1" x14ac:dyDescent="0.15">
      <c r="A74" s="499"/>
      <c r="B74" s="507"/>
      <c r="C74" s="524"/>
      <c r="D74" s="525"/>
      <c r="E74" s="509" t="s">
        <v>72</v>
      </c>
      <c r="F74" s="510"/>
      <c r="G74" s="510"/>
      <c r="H74" s="511"/>
      <c r="I74" s="512"/>
      <c r="J74" s="513"/>
      <c r="K74" s="513"/>
      <c r="L74" s="513"/>
      <c r="M74" s="513"/>
      <c r="N74" s="513"/>
      <c r="O74" s="513"/>
      <c r="P74" s="513"/>
      <c r="Q74" s="513"/>
      <c r="R74" s="513"/>
      <c r="S74" s="513"/>
      <c r="T74" s="514"/>
    </row>
    <row r="75" spans="1:20" s="52" customFormat="1" ht="15.95" customHeight="1" x14ac:dyDescent="0.15">
      <c r="A75" s="499"/>
      <c r="B75" s="515" t="s">
        <v>123</v>
      </c>
      <c r="C75" s="516"/>
      <c r="D75" s="516"/>
      <c r="E75" s="516"/>
      <c r="F75" s="516"/>
      <c r="G75" s="516"/>
      <c r="H75" s="638"/>
      <c r="I75" s="487"/>
      <c r="J75" s="488"/>
      <c r="K75" s="70" t="s">
        <v>73</v>
      </c>
      <c r="L75" s="488"/>
      <c r="M75" s="488"/>
      <c r="N75" s="71" t="s">
        <v>124</v>
      </c>
      <c r="O75" s="488"/>
      <c r="P75" s="488"/>
      <c r="Q75" s="70" t="s">
        <v>73</v>
      </c>
      <c r="R75" s="489"/>
      <c r="S75" s="489"/>
      <c r="T75" s="490"/>
    </row>
    <row r="76" spans="1:20" s="52" customFormat="1" ht="15.95" customHeight="1" x14ac:dyDescent="0.15">
      <c r="A76" s="499"/>
      <c r="B76" s="72"/>
      <c r="C76" s="58"/>
      <c r="D76" s="58"/>
      <c r="E76" s="491" t="s">
        <v>74</v>
      </c>
      <c r="F76" s="504"/>
      <c r="G76" s="502" t="s">
        <v>125</v>
      </c>
      <c r="H76" s="503"/>
      <c r="I76" s="487"/>
      <c r="J76" s="488"/>
      <c r="K76" s="70" t="s">
        <v>73</v>
      </c>
      <c r="L76" s="488"/>
      <c r="M76" s="488"/>
      <c r="N76" s="71" t="s">
        <v>124</v>
      </c>
      <c r="O76" s="488"/>
      <c r="P76" s="488"/>
      <c r="Q76" s="70" t="s">
        <v>73</v>
      </c>
      <c r="R76" s="489"/>
      <c r="S76" s="489"/>
      <c r="T76" s="490"/>
    </row>
    <row r="77" spans="1:20" s="52" customFormat="1" ht="15.95" customHeight="1" x14ac:dyDescent="0.15">
      <c r="A77" s="499"/>
      <c r="B77" s="72"/>
      <c r="C77" s="58"/>
      <c r="D77" s="58"/>
      <c r="E77" s="505"/>
      <c r="F77" s="506"/>
      <c r="G77" s="502" t="s">
        <v>75</v>
      </c>
      <c r="H77" s="503"/>
      <c r="I77" s="487"/>
      <c r="J77" s="488"/>
      <c r="K77" s="70" t="s">
        <v>73</v>
      </c>
      <c r="L77" s="488"/>
      <c r="M77" s="488"/>
      <c r="N77" s="71" t="s">
        <v>124</v>
      </c>
      <c r="O77" s="488"/>
      <c r="P77" s="488"/>
      <c r="Q77" s="70" t="s">
        <v>73</v>
      </c>
      <c r="R77" s="489"/>
      <c r="S77" s="489"/>
      <c r="T77" s="490"/>
    </row>
    <row r="78" spans="1:20" s="52" customFormat="1" ht="15.95" customHeight="1" x14ac:dyDescent="0.15">
      <c r="A78" s="499"/>
      <c r="B78" s="73"/>
      <c r="C78" s="74"/>
      <c r="D78" s="74"/>
      <c r="E78" s="507"/>
      <c r="F78" s="508"/>
      <c r="G78" s="639" t="s">
        <v>91</v>
      </c>
      <c r="H78" s="640"/>
      <c r="I78" s="487"/>
      <c r="J78" s="488"/>
      <c r="K78" s="70" t="s">
        <v>73</v>
      </c>
      <c r="L78" s="488"/>
      <c r="M78" s="488"/>
      <c r="N78" s="71" t="s">
        <v>124</v>
      </c>
      <c r="O78" s="488"/>
      <c r="P78" s="488"/>
      <c r="Q78" s="70" t="s">
        <v>73</v>
      </c>
      <c r="R78" s="489"/>
      <c r="S78" s="489"/>
      <c r="T78" s="490"/>
    </row>
    <row r="79" spans="1:20" s="52" customFormat="1" ht="16.350000000000001" customHeight="1" x14ac:dyDescent="0.15">
      <c r="A79" s="499"/>
      <c r="B79" s="484" t="s">
        <v>76</v>
      </c>
      <c r="C79" s="485"/>
      <c r="D79" s="485"/>
      <c r="E79" s="485"/>
      <c r="F79" s="485"/>
      <c r="G79" s="485"/>
      <c r="H79" s="486"/>
      <c r="I79" s="487"/>
      <c r="J79" s="488"/>
      <c r="K79" s="75" t="s">
        <v>73</v>
      </c>
      <c r="L79" s="488"/>
      <c r="M79" s="488"/>
      <c r="N79" s="76" t="s">
        <v>124</v>
      </c>
      <c r="O79" s="488"/>
      <c r="P79" s="488"/>
      <c r="Q79" s="75" t="s">
        <v>73</v>
      </c>
      <c r="R79" s="489"/>
      <c r="S79" s="489"/>
      <c r="T79" s="490"/>
    </row>
    <row r="80" spans="1:20" s="52" customFormat="1" ht="16.350000000000001" customHeight="1" thickBot="1" x14ac:dyDescent="0.2">
      <c r="A80" s="637"/>
      <c r="B80" s="634" t="s">
        <v>77</v>
      </c>
      <c r="C80" s="635"/>
      <c r="D80" s="635"/>
      <c r="E80" s="635"/>
      <c r="F80" s="635"/>
      <c r="G80" s="635"/>
      <c r="H80" s="636"/>
      <c r="I80" s="495"/>
      <c r="J80" s="496"/>
      <c r="K80" s="496"/>
      <c r="L80" s="497" t="s">
        <v>78</v>
      </c>
      <c r="M80" s="497"/>
      <c r="N80" s="77"/>
      <c r="O80" s="493"/>
      <c r="P80" s="493"/>
      <c r="Q80" s="54"/>
      <c r="R80" s="497"/>
      <c r="S80" s="497"/>
      <c r="T80" s="53"/>
    </row>
    <row r="81" spans="1:20" ht="15.95" customHeight="1" x14ac:dyDescent="0.15">
      <c r="A81" s="498" t="s">
        <v>93</v>
      </c>
      <c r="B81" s="593" t="s">
        <v>56</v>
      </c>
      <c r="C81" s="500"/>
      <c r="D81" s="500"/>
      <c r="E81" s="500"/>
      <c r="F81" s="500"/>
      <c r="G81" s="500"/>
      <c r="H81" s="500"/>
      <c r="I81" s="500"/>
      <c r="J81" s="500"/>
      <c r="K81" s="500"/>
      <c r="L81" s="500"/>
      <c r="M81" s="500"/>
      <c r="N81" s="500"/>
      <c r="O81" s="500"/>
      <c r="P81" s="500"/>
      <c r="Q81" s="500"/>
      <c r="R81" s="500"/>
      <c r="S81" s="500"/>
      <c r="T81" s="501"/>
    </row>
    <row r="82" spans="1:20" ht="15.95" customHeight="1" x14ac:dyDescent="0.15">
      <c r="A82" s="499"/>
      <c r="B82" s="519" t="s">
        <v>122</v>
      </c>
      <c r="C82" s="520"/>
      <c r="D82" s="521"/>
      <c r="E82" s="532" t="s">
        <v>64</v>
      </c>
      <c r="F82" s="533"/>
      <c r="G82" s="526" t="s">
        <v>65</v>
      </c>
      <c r="H82" s="533"/>
      <c r="I82" s="526" t="s">
        <v>66</v>
      </c>
      <c r="J82" s="533"/>
      <c r="K82" s="526" t="s">
        <v>67</v>
      </c>
      <c r="L82" s="533"/>
      <c r="M82" s="526" t="s">
        <v>68</v>
      </c>
      <c r="N82" s="533"/>
      <c r="O82" s="526" t="s">
        <v>69</v>
      </c>
      <c r="P82" s="533"/>
      <c r="Q82" s="526" t="s">
        <v>70</v>
      </c>
      <c r="R82" s="533"/>
      <c r="S82" s="526" t="s">
        <v>71</v>
      </c>
      <c r="T82" s="527"/>
    </row>
    <row r="83" spans="1:20" ht="15.95" customHeight="1" x14ac:dyDescent="0.15">
      <c r="A83" s="499"/>
      <c r="B83" s="505"/>
      <c r="C83" s="522"/>
      <c r="D83" s="523"/>
      <c r="E83" s="528"/>
      <c r="F83" s="529"/>
      <c r="G83" s="530"/>
      <c r="H83" s="529"/>
      <c r="I83" s="530"/>
      <c r="J83" s="529"/>
      <c r="K83" s="530"/>
      <c r="L83" s="529"/>
      <c r="M83" s="530"/>
      <c r="N83" s="529"/>
      <c r="O83" s="530"/>
      <c r="P83" s="529"/>
      <c r="Q83" s="530"/>
      <c r="R83" s="529"/>
      <c r="S83" s="530"/>
      <c r="T83" s="531"/>
    </row>
    <row r="84" spans="1:20" ht="15.95" customHeight="1" x14ac:dyDescent="0.15">
      <c r="A84" s="499"/>
      <c r="B84" s="507"/>
      <c r="C84" s="524"/>
      <c r="D84" s="525"/>
      <c r="E84" s="509" t="s">
        <v>72</v>
      </c>
      <c r="F84" s="510"/>
      <c r="G84" s="510"/>
      <c r="H84" s="511"/>
      <c r="I84" s="512"/>
      <c r="J84" s="513"/>
      <c r="K84" s="513"/>
      <c r="L84" s="513"/>
      <c r="M84" s="513"/>
      <c r="N84" s="513"/>
      <c r="O84" s="513"/>
      <c r="P84" s="513"/>
      <c r="Q84" s="513"/>
      <c r="R84" s="513"/>
      <c r="S84" s="513"/>
      <c r="T84" s="514"/>
    </row>
    <row r="85" spans="1:20" ht="15.95" customHeight="1" x14ac:dyDescent="0.15">
      <c r="A85" s="499"/>
      <c r="B85" s="515" t="s">
        <v>123</v>
      </c>
      <c r="C85" s="516"/>
      <c r="D85" s="516"/>
      <c r="E85" s="516"/>
      <c r="F85" s="516"/>
      <c r="G85" s="516"/>
      <c r="H85" s="638"/>
      <c r="I85" s="487"/>
      <c r="J85" s="488"/>
      <c r="K85" s="70" t="s">
        <v>73</v>
      </c>
      <c r="L85" s="488"/>
      <c r="M85" s="488"/>
      <c r="N85" s="71" t="s">
        <v>124</v>
      </c>
      <c r="O85" s="488"/>
      <c r="P85" s="488"/>
      <c r="Q85" s="70" t="s">
        <v>73</v>
      </c>
      <c r="R85" s="489"/>
      <c r="S85" s="489"/>
      <c r="T85" s="490"/>
    </row>
    <row r="86" spans="1:20" ht="15.95" customHeight="1" x14ac:dyDescent="0.15">
      <c r="A86" s="499"/>
      <c r="B86" s="72"/>
      <c r="C86" s="58"/>
      <c r="D86" s="58"/>
      <c r="E86" s="491" t="s">
        <v>74</v>
      </c>
      <c r="F86" s="504"/>
      <c r="G86" s="502" t="s">
        <v>125</v>
      </c>
      <c r="H86" s="503"/>
      <c r="I86" s="487"/>
      <c r="J86" s="488"/>
      <c r="K86" s="70" t="s">
        <v>73</v>
      </c>
      <c r="L86" s="488"/>
      <c r="M86" s="488"/>
      <c r="N86" s="71" t="s">
        <v>124</v>
      </c>
      <c r="O86" s="488"/>
      <c r="P86" s="488"/>
      <c r="Q86" s="70" t="s">
        <v>73</v>
      </c>
      <c r="R86" s="489"/>
      <c r="S86" s="489"/>
      <c r="T86" s="490"/>
    </row>
    <row r="87" spans="1:20" ht="15.95" customHeight="1" x14ac:dyDescent="0.15">
      <c r="A87" s="499"/>
      <c r="B87" s="72"/>
      <c r="C87" s="58"/>
      <c r="D87" s="58"/>
      <c r="E87" s="505"/>
      <c r="F87" s="506"/>
      <c r="G87" s="502" t="s">
        <v>75</v>
      </c>
      <c r="H87" s="503"/>
      <c r="I87" s="487"/>
      <c r="J87" s="488"/>
      <c r="K87" s="70" t="s">
        <v>73</v>
      </c>
      <c r="L87" s="488"/>
      <c r="M87" s="488"/>
      <c r="N87" s="71" t="s">
        <v>124</v>
      </c>
      <c r="O87" s="488"/>
      <c r="P87" s="488"/>
      <c r="Q87" s="70" t="s">
        <v>73</v>
      </c>
      <c r="R87" s="489"/>
      <c r="S87" s="489"/>
      <c r="T87" s="490"/>
    </row>
    <row r="88" spans="1:20" ht="13.35" customHeight="1" x14ac:dyDescent="0.15">
      <c r="A88" s="499"/>
      <c r="B88" s="73"/>
      <c r="C88" s="74"/>
      <c r="D88" s="74"/>
      <c r="E88" s="507"/>
      <c r="F88" s="508"/>
      <c r="G88" s="502" t="s">
        <v>91</v>
      </c>
      <c r="H88" s="503"/>
      <c r="I88" s="487"/>
      <c r="J88" s="488"/>
      <c r="K88" s="70" t="s">
        <v>73</v>
      </c>
      <c r="L88" s="488"/>
      <c r="M88" s="488"/>
      <c r="N88" s="71" t="s">
        <v>124</v>
      </c>
      <c r="O88" s="488"/>
      <c r="P88" s="488"/>
      <c r="Q88" s="70" t="s">
        <v>73</v>
      </c>
      <c r="R88" s="489"/>
      <c r="S88" s="489"/>
      <c r="T88" s="490"/>
    </row>
    <row r="89" spans="1:20" ht="13.35" customHeight="1" x14ac:dyDescent="0.15">
      <c r="A89" s="499"/>
      <c r="B89" s="484" t="s">
        <v>76</v>
      </c>
      <c r="C89" s="485"/>
      <c r="D89" s="485"/>
      <c r="E89" s="485"/>
      <c r="F89" s="485"/>
      <c r="G89" s="485"/>
      <c r="H89" s="486"/>
      <c r="I89" s="487"/>
      <c r="J89" s="488"/>
      <c r="K89" s="75" t="s">
        <v>73</v>
      </c>
      <c r="L89" s="488"/>
      <c r="M89" s="488"/>
      <c r="N89" s="76" t="s">
        <v>124</v>
      </c>
      <c r="O89" s="488"/>
      <c r="P89" s="488"/>
      <c r="Q89" s="75" t="s">
        <v>73</v>
      </c>
      <c r="R89" s="489"/>
      <c r="S89" s="489"/>
      <c r="T89" s="490"/>
    </row>
    <row r="90" spans="1:20" ht="13.7" customHeight="1" thickBot="1" x14ac:dyDescent="0.2">
      <c r="A90" s="637"/>
      <c r="B90" s="634" t="s">
        <v>77</v>
      </c>
      <c r="C90" s="635"/>
      <c r="D90" s="635"/>
      <c r="E90" s="635"/>
      <c r="F90" s="635"/>
      <c r="G90" s="635"/>
      <c r="H90" s="636"/>
      <c r="I90" s="495"/>
      <c r="J90" s="496"/>
      <c r="K90" s="496"/>
      <c r="L90" s="497" t="s">
        <v>78</v>
      </c>
      <c r="M90" s="497"/>
      <c r="N90" s="77"/>
      <c r="O90" s="493"/>
      <c r="P90" s="493"/>
      <c r="Q90" s="54"/>
      <c r="R90" s="497"/>
      <c r="S90" s="497"/>
      <c r="T90" s="53"/>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U81"/>
  <sheetViews>
    <sheetView showGridLines="0" view="pageBreakPreview" zoomScale="70" zoomScaleNormal="70" zoomScaleSheetLayoutView="70" workbookViewId="0">
      <selection activeCell="AP2" sqref="AP2:BE2"/>
    </sheetView>
  </sheetViews>
  <sheetFormatPr defaultColWidth="4.375" defaultRowHeight="20.25" customHeight="1" x14ac:dyDescent="0.15"/>
  <cols>
    <col min="1" max="1" width="1.625" style="323" customWidth="1"/>
    <col min="2" max="5" width="5.75" style="323" customWidth="1"/>
    <col min="6" max="6" width="16.5" style="323" hidden="1" customWidth="1"/>
    <col min="7" max="58" width="5.625" style="323" customWidth="1"/>
    <col min="59" max="16384" width="4.375" style="323"/>
  </cols>
  <sheetData>
    <row r="1" spans="2:64" s="298" customFormat="1" ht="20.25" customHeight="1" x14ac:dyDescent="0.15">
      <c r="C1" s="299" t="s">
        <v>228</v>
      </c>
      <c r="D1" s="299"/>
      <c r="E1" s="299"/>
      <c r="F1" s="299"/>
      <c r="G1" s="299"/>
      <c r="H1" s="300" t="s">
        <v>229</v>
      </c>
      <c r="J1" s="300"/>
      <c r="L1" s="299"/>
      <c r="M1" s="299"/>
      <c r="N1" s="299"/>
      <c r="O1" s="299"/>
      <c r="P1" s="299"/>
      <c r="Q1" s="299"/>
      <c r="R1" s="299"/>
      <c r="AM1" s="301"/>
      <c r="AN1" s="302"/>
      <c r="AO1" s="302" t="s">
        <v>230</v>
      </c>
      <c r="AP1" s="655" t="s">
        <v>231</v>
      </c>
      <c r="AQ1" s="656"/>
      <c r="AR1" s="656"/>
      <c r="AS1" s="656"/>
      <c r="AT1" s="656"/>
      <c r="AU1" s="656"/>
      <c r="AV1" s="656"/>
      <c r="AW1" s="656"/>
      <c r="AX1" s="656"/>
      <c r="AY1" s="656"/>
      <c r="AZ1" s="656"/>
      <c r="BA1" s="656"/>
      <c r="BB1" s="656"/>
      <c r="BC1" s="656"/>
      <c r="BD1" s="656"/>
      <c r="BE1" s="656"/>
      <c r="BF1" s="302" t="s">
        <v>232</v>
      </c>
    </row>
    <row r="2" spans="2:64" s="298" customFormat="1" ht="20.25" customHeight="1" x14ac:dyDescent="0.15">
      <c r="C2" s="299"/>
      <c r="D2" s="299"/>
      <c r="E2" s="299"/>
      <c r="F2" s="299"/>
      <c r="G2" s="299"/>
      <c r="J2" s="300"/>
      <c r="L2" s="299"/>
      <c r="M2" s="299"/>
      <c r="N2" s="299"/>
      <c r="O2" s="299"/>
      <c r="P2" s="299"/>
      <c r="Q2" s="299"/>
      <c r="R2" s="299"/>
      <c r="Y2" s="303" t="s">
        <v>233</v>
      </c>
      <c r="Z2" s="657">
        <v>6</v>
      </c>
      <c r="AA2" s="657"/>
      <c r="AB2" s="303" t="s">
        <v>234</v>
      </c>
      <c r="AC2" s="658">
        <f>IF(Z2=0,"",YEAR(DATE(2018+Z2,1,1)))</f>
        <v>2024</v>
      </c>
      <c r="AD2" s="658"/>
      <c r="AE2" s="304" t="s">
        <v>235</v>
      </c>
      <c r="AF2" s="304" t="s">
        <v>236</v>
      </c>
      <c r="AG2" s="657">
        <v>1</v>
      </c>
      <c r="AH2" s="657"/>
      <c r="AI2" s="304" t="s">
        <v>237</v>
      </c>
      <c r="AM2" s="301"/>
      <c r="AN2" s="302"/>
      <c r="AO2" s="302" t="s">
        <v>238</v>
      </c>
      <c r="AP2" s="657" t="s">
        <v>239</v>
      </c>
      <c r="AQ2" s="657"/>
      <c r="AR2" s="657"/>
      <c r="AS2" s="657"/>
      <c r="AT2" s="657"/>
      <c r="AU2" s="657"/>
      <c r="AV2" s="657"/>
      <c r="AW2" s="657"/>
      <c r="AX2" s="657"/>
      <c r="AY2" s="657"/>
      <c r="AZ2" s="657"/>
      <c r="BA2" s="657"/>
      <c r="BB2" s="657"/>
      <c r="BC2" s="657"/>
      <c r="BD2" s="657"/>
      <c r="BE2" s="657"/>
      <c r="BF2" s="302" t="s">
        <v>232</v>
      </c>
    </row>
    <row r="3" spans="2:64" s="305" customFormat="1" ht="20.25" customHeight="1" x14ac:dyDescent="0.15">
      <c r="B3" s="157"/>
      <c r="C3" s="157"/>
      <c r="D3" s="157"/>
      <c r="E3" s="157"/>
      <c r="F3" s="157"/>
      <c r="G3" s="152"/>
      <c r="H3" s="157"/>
      <c r="I3" s="157"/>
      <c r="J3" s="152"/>
      <c r="K3" s="157"/>
      <c r="L3" s="154"/>
      <c r="M3" s="154"/>
      <c r="N3" s="154"/>
      <c r="O3" s="154"/>
      <c r="P3" s="154"/>
      <c r="Q3" s="154"/>
      <c r="R3" s="154"/>
      <c r="S3" s="157"/>
      <c r="T3" s="157"/>
      <c r="U3" s="157"/>
      <c r="V3" s="157"/>
      <c r="W3" s="157"/>
      <c r="X3" s="157"/>
      <c r="Y3" s="157"/>
      <c r="Z3" s="158"/>
      <c r="AA3" s="158"/>
      <c r="AB3" s="159"/>
      <c r="AC3" s="160"/>
      <c r="AD3" s="159"/>
      <c r="AE3" s="157"/>
      <c r="AF3" s="157"/>
      <c r="AG3" s="157"/>
      <c r="AH3" s="157"/>
      <c r="AI3" s="157"/>
      <c r="AJ3" s="157"/>
      <c r="AK3" s="157"/>
      <c r="AL3" s="157"/>
      <c r="AM3" s="157"/>
      <c r="AN3" s="157"/>
      <c r="AO3" s="157"/>
      <c r="AP3" s="157"/>
      <c r="AQ3" s="157"/>
      <c r="AR3" s="157"/>
      <c r="AS3" s="157"/>
      <c r="AT3" s="157"/>
      <c r="BA3" s="306" t="s">
        <v>240</v>
      </c>
      <c r="BB3" s="646" t="s">
        <v>241</v>
      </c>
      <c r="BC3" s="647"/>
      <c r="BD3" s="647"/>
      <c r="BE3" s="648"/>
      <c r="BF3" s="302"/>
    </row>
    <row r="4" spans="2:64" s="305" customFormat="1" ht="18.75" x14ac:dyDescent="0.15">
      <c r="B4" s="157"/>
      <c r="C4" s="157"/>
      <c r="D4" s="157"/>
      <c r="E4" s="157"/>
      <c r="F4" s="157"/>
      <c r="G4" s="152"/>
      <c r="H4" s="157"/>
      <c r="I4" s="157"/>
      <c r="J4" s="152"/>
      <c r="K4" s="157"/>
      <c r="L4" s="154"/>
      <c r="M4" s="154"/>
      <c r="N4" s="154"/>
      <c r="O4" s="154"/>
      <c r="P4" s="154"/>
      <c r="Q4" s="154"/>
      <c r="R4" s="154"/>
      <c r="S4" s="157"/>
      <c r="T4" s="157"/>
      <c r="U4" s="157"/>
      <c r="V4" s="157"/>
      <c r="W4" s="157"/>
      <c r="X4" s="157"/>
      <c r="Y4" s="157"/>
      <c r="Z4" s="162"/>
      <c r="AA4" s="162"/>
      <c r="AB4" s="157"/>
      <c r="AC4" s="157"/>
      <c r="AD4" s="157"/>
      <c r="AE4" s="157"/>
      <c r="AF4" s="157"/>
      <c r="AG4" s="150"/>
      <c r="AH4" s="150"/>
      <c r="AI4" s="150"/>
      <c r="AJ4" s="150"/>
      <c r="AK4" s="150"/>
      <c r="AL4" s="150"/>
      <c r="AM4" s="150"/>
      <c r="AN4" s="150"/>
      <c r="AO4" s="150"/>
      <c r="AP4" s="150"/>
      <c r="AQ4" s="150"/>
      <c r="AR4" s="150"/>
      <c r="AS4" s="150"/>
      <c r="AT4" s="150"/>
      <c r="AU4" s="298"/>
      <c r="AV4" s="298"/>
      <c r="AW4" s="298"/>
      <c r="AX4" s="298"/>
      <c r="AY4" s="298"/>
      <c r="AZ4" s="298"/>
      <c r="BA4" s="306" t="s">
        <v>242</v>
      </c>
      <c r="BB4" s="646" t="s">
        <v>243</v>
      </c>
      <c r="BC4" s="647"/>
      <c r="BD4" s="647"/>
      <c r="BE4" s="648"/>
      <c r="BF4" s="307"/>
    </row>
    <row r="5" spans="2:64" s="305" customFormat="1" ht="6.75" customHeight="1" x14ac:dyDescent="0.15">
      <c r="B5" s="157"/>
      <c r="C5" s="164"/>
      <c r="D5" s="164"/>
      <c r="E5" s="164"/>
      <c r="F5" s="164"/>
      <c r="G5" s="165"/>
      <c r="H5" s="164"/>
      <c r="I5" s="164"/>
      <c r="J5" s="165"/>
      <c r="K5" s="164"/>
      <c r="L5" s="166"/>
      <c r="M5" s="166"/>
      <c r="N5" s="166"/>
      <c r="O5" s="166"/>
      <c r="P5" s="166"/>
      <c r="Q5" s="166"/>
      <c r="R5" s="166"/>
      <c r="S5" s="164"/>
      <c r="T5" s="164"/>
      <c r="U5" s="164"/>
      <c r="V5" s="164"/>
      <c r="W5" s="164"/>
      <c r="X5" s="164"/>
      <c r="Y5" s="164"/>
      <c r="Z5" s="167"/>
      <c r="AA5" s="167"/>
      <c r="AB5" s="164"/>
      <c r="AC5" s="164"/>
      <c r="AD5" s="164"/>
      <c r="AE5" s="164"/>
      <c r="AF5" s="157"/>
      <c r="AG5" s="150"/>
      <c r="AH5" s="150"/>
      <c r="AI5" s="150"/>
      <c r="AJ5" s="150"/>
      <c r="AK5" s="150"/>
      <c r="AL5" s="150"/>
      <c r="AM5" s="150"/>
      <c r="AN5" s="150"/>
      <c r="AO5" s="150"/>
      <c r="AP5" s="150"/>
      <c r="AQ5" s="150"/>
      <c r="AR5" s="150"/>
      <c r="AS5" s="150"/>
      <c r="AT5" s="150"/>
      <c r="AU5" s="298"/>
      <c r="AV5" s="298"/>
      <c r="AW5" s="298"/>
      <c r="AX5" s="298"/>
      <c r="AY5" s="298"/>
      <c r="AZ5" s="298"/>
      <c r="BA5" s="298"/>
      <c r="BB5" s="298"/>
      <c r="BC5" s="298"/>
      <c r="BD5" s="298"/>
      <c r="BE5" s="307"/>
      <c r="BF5" s="307"/>
    </row>
    <row r="6" spans="2:64" s="305" customFormat="1" ht="20.25" customHeight="1" x14ac:dyDescent="0.15">
      <c r="B6" s="157"/>
      <c r="C6" s="164"/>
      <c r="D6" s="164"/>
      <c r="E6" s="164"/>
      <c r="F6" s="164"/>
      <c r="G6" s="165"/>
      <c r="H6" s="164"/>
      <c r="I6" s="164"/>
      <c r="J6" s="165"/>
      <c r="K6" s="164"/>
      <c r="L6" s="166"/>
      <c r="M6" s="166"/>
      <c r="N6" s="166"/>
      <c r="O6" s="166"/>
      <c r="P6" s="166"/>
      <c r="Q6" s="166"/>
      <c r="R6" s="166"/>
      <c r="S6" s="164"/>
      <c r="T6" s="164"/>
      <c r="U6" s="164"/>
      <c r="V6" s="164"/>
      <c r="W6" s="164"/>
      <c r="X6" s="164"/>
      <c r="Y6" s="164"/>
      <c r="Z6" s="167"/>
      <c r="AA6" s="167"/>
      <c r="AB6" s="164"/>
      <c r="AC6" s="164"/>
      <c r="AD6" s="164"/>
      <c r="AE6" s="164"/>
      <c r="AF6" s="157"/>
      <c r="AG6" s="150"/>
      <c r="AH6" s="150"/>
      <c r="AI6" s="150"/>
      <c r="AJ6" s="150"/>
      <c r="AK6" s="150"/>
      <c r="AL6" s="150" t="s">
        <v>244</v>
      </c>
      <c r="AM6" s="150"/>
      <c r="AN6" s="150"/>
      <c r="AO6" s="150"/>
      <c r="AP6" s="150"/>
      <c r="AQ6" s="150"/>
      <c r="AR6" s="150"/>
      <c r="AS6" s="150"/>
      <c r="AT6" s="168"/>
      <c r="AU6" s="168"/>
      <c r="AV6" s="169"/>
      <c r="AW6" s="150"/>
      <c r="AX6" s="649">
        <v>40</v>
      </c>
      <c r="AY6" s="650"/>
      <c r="AZ6" s="169" t="s">
        <v>245</v>
      </c>
      <c r="BA6" s="150"/>
      <c r="BB6" s="649">
        <v>160</v>
      </c>
      <c r="BC6" s="650"/>
      <c r="BD6" s="169" t="s">
        <v>246</v>
      </c>
      <c r="BE6" s="150"/>
      <c r="BF6" s="307"/>
    </row>
    <row r="7" spans="2:64" s="305" customFormat="1" ht="6.75" customHeight="1" x14ac:dyDescent="0.15">
      <c r="B7" s="157"/>
      <c r="C7" s="164"/>
      <c r="D7" s="164"/>
      <c r="E7" s="164"/>
      <c r="F7" s="164"/>
      <c r="G7" s="165"/>
      <c r="H7" s="164"/>
      <c r="I7" s="164"/>
      <c r="J7" s="165"/>
      <c r="K7" s="164"/>
      <c r="L7" s="166"/>
      <c r="M7" s="166"/>
      <c r="N7" s="166"/>
      <c r="O7" s="166"/>
      <c r="P7" s="166"/>
      <c r="Q7" s="166"/>
      <c r="R7" s="166"/>
      <c r="S7" s="164"/>
      <c r="T7" s="164"/>
      <c r="U7" s="164"/>
      <c r="V7" s="164"/>
      <c r="W7" s="164"/>
      <c r="X7" s="164"/>
      <c r="Y7" s="164"/>
      <c r="Z7" s="167"/>
      <c r="AA7" s="167"/>
      <c r="AB7" s="164"/>
      <c r="AC7" s="164"/>
      <c r="AD7" s="164"/>
      <c r="AE7" s="164"/>
      <c r="AF7" s="157"/>
      <c r="AG7" s="150"/>
      <c r="AH7" s="150"/>
      <c r="AI7" s="150"/>
      <c r="AJ7" s="150"/>
      <c r="AK7" s="150"/>
      <c r="AL7" s="150"/>
      <c r="AM7" s="150"/>
      <c r="AN7" s="150"/>
      <c r="AO7" s="150"/>
      <c r="AP7" s="150"/>
      <c r="AQ7" s="150"/>
      <c r="AR7" s="150"/>
      <c r="AS7" s="150"/>
      <c r="AT7" s="150"/>
      <c r="AU7" s="298"/>
      <c r="AV7" s="298"/>
      <c r="AW7" s="298"/>
      <c r="AX7" s="298"/>
      <c r="AY7" s="298"/>
      <c r="AZ7" s="298"/>
      <c r="BA7" s="298"/>
      <c r="BB7" s="298"/>
      <c r="BC7" s="298"/>
      <c r="BD7" s="298"/>
      <c r="BE7" s="307"/>
      <c r="BF7" s="307"/>
    </row>
    <row r="8" spans="2:64" s="305" customFormat="1" ht="20.25" customHeight="1" x14ac:dyDescent="0.15">
      <c r="B8" s="170"/>
      <c r="C8" s="170"/>
      <c r="D8" s="170"/>
      <c r="E8" s="170"/>
      <c r="F8" s="170"/>
      <c r="G8" s="171"/>
      <c r="H8" s="171"/>
      <c r="I8" s="171"/>
      <c r="J8" s="170"/>
      <c r="K8" s="170"/>
      <c r="L8" s="171"/>
      <c r="M8" s="171"/>
      <c r="N8" s="171"/>
      <c r="O8" s="170"/>
      <c r="P8" s="171"/>
      <c r="Q8" s="171"/>
      <c r="R8" s="171"/>
      <c r="S8" s="172"/>
      <c r="T8" s="173"/>
      <c r="U8" s="173"/>
      <c r="V8" s="174"/>
      <c r="W8" s="157"/>
      <c r="X8" s="157"/>
      <c r="Y8" s="157"/>
      <c r="Z8" s="167"/>
      <c r="AA8" s="175"/>
      <c r="AB8" s="165"/>
      <c r="AC8" s="167"/>
      <c r="AD8" s="167"/>
      <c r="AE8" s="167"/>
      <c r="AF8" s="176"/>
      <c r="AG8" s="177"/>
      <c r="AH8" s="177"/>
      <c r="AI8" s="177"/>
      <c r="AJ8" s="178"/>
      <c r="AK8" s="166"/>
      <c r="AL8" s="175"/>
      <c r="AM8" s="175"/>
      <c r="AN8" s="165"/>
      <c r="AO8" s="168"/>
      <c r="AP8" s="168"/>
      <c r="AQ8" s="168"/>
      <c r="AR8" s="179"/>
      <c r="AS8" s="179"/>
      <c r="AT8" s="150"/>
      <c r="AU8" s="308"/>
      <c r="AV8" s="308"/>
      <c r="AW8" s="309"/>
      <c r="AX8" s="298"/>
      <c r="AY8" s="298" t="s">
        <v>247</v>
      </c>
      <c r="AZ8" s="298"/>
      <c r="BA8" s="298"/>
      <c r="BB8" s="651">
        <f>DAY(EOMONTH(DATE(AC2,AG2,1),0))</f>
        <v>31</v>
      </c>
      <c r="BC8" s="652"/>
      <c r="BD8" s="298" t="s">
        <v>248</v>
      </c>
      <c r="BE8" s="298"/>
      <c r="BF8" s="298"/>
      <c r="BJ8" s="302"/>
      <c r="BK8" s="302"/>
      <c r="BL8" s="302"/>
    </row>
    <row r="9" spans="2:64" s="305" customFormat="1" ht="6" customHeight="1" x14ac:dyDescent="0.15">
      <c r="B9" s="180"/>
      <c r="C9" s="180"/>
      <c r="D9" s="180"/>
      <c r="E9" s="180"/>
      <c r="F9" s="180"/>
      <c r="G9" s="170"/>
      <c r="H9" s="171"/>
      <c r="I9" s="168"/>
      <c r="J9" s="168"/>
      <c r="K9" s="180"/>
      <c r="L9" s="170"/>
      <c r="M9" s="171"/>
      <c r="N9" s="168"/>
      <c r="O9" s="168"/>
      <c r="P9" s="170"/>
      <c r="Q9" s="168"/>
      <c r="R9" s="180"/>
      <c r="S9" s="168"/>
      <c r="T9" s="168"/>
      <c r="U9" s="168"/>
      <c r="V9" s="168"/>
      <c r="W9" s="157"/>
      <c r="X9" s="157"/>
      <c r="Y9" s="157"/>
      <c r="Z9" s="164"/>
      <c r="AA9" s="178"/>
      <c r="AB9" s="178"/>
      <c r="AC9" s="164"/>
      <c r="AD9" s="164"/>
      <c r="AE9" s="164"/>
      <c r="AF9" s="181"/>
      <c r="AG9" s="167"/>
      <c r="AH9" s="178"/>
      <c r="AI9" s="164"/>
      <c r="AJ9" s="177"/>
      <c r="AK9" s="178"/>
      <c r="AL9" s="178"/>
      <c r="AM9" s="178"/>
      <c r="AN9" s="178"/>
      <c r="AO9" s="164"/>
      <c r="AP9" s="150"/>
      <c r="AQ9" s="182"/>
      <c r="AR9" s="182"/>
      <c r="AS9" s="182"/>
      <c r="AT9" s="150"/>
      <c r="AU9" s="298"/>
      <c r="AV9" s="298"/>
      <c r="AW9" s="298"/>
      <c r="AX9" s="298"/>
      <c r="AY9" s="298"/>
      <c r="AZ9" s="298"/>
      <c r="BA9" s="298"/>
      <c r="BB9" s="298"/>
      <c r="BC9" s="298"/>
      <c r="BD9" s="298"/>
      <c r="BE9" s="298"/>
      <c r="BF9" s="298"/>
      <c r="BJ9" s="302"/>
      <c r="BK9" s="302"/>
      <c r="BL9" s="302"/>
    </row>
    <row r="10" spans="2:64" s="305" customFormat="1" ht="18.75" x14ac:dyDescent="0.2">
      <c r="B10" s="170"/>
      <c r="C10" s="170"/>
      <c r="D10" s="170"/>
      <c r="E10" s="170"/>
      <c r="F10" s="170"/>
      <c r="G10" s="171"/>
      <c r="H10" s="171"/>
      <c r="I10" s="171"/>
      <c r="J10" s="170"/>
      <c r="K10" s="170"/>
      <c r="L10" s="171"/>
      <c r="M10" s="171"/>
      <c r="N10" s="171"/>
      <c r="O10" s="170"/>
      <c r="P10" s="171"/>
      <c r="Q10" s="171"/>
      <c r="R10" s="171"/>
      <c r="S10" s="172"/>
      <c r="T10" s="173"/>
      <c r="U10" s="173"/>
      <c r="V10" s="174"/>
      <c r="W10" s="157"/>
      <c r="X10" s="157"/>
      <c r="Y10" s="157"/>
      <c r="Z10" s="167"/>
      <c r="AA10" s="175"/>
      <c r="AB10" s="165"/>
      <c r="AC10" s="167"/>
      <c r="AD10" s="167"/>
      <c r="AE10" s="167"/>
      <c r="AF10" s="181"/>
      <c r="AG10" s="177"/>
      <c r="AH10" s="177"/>
      <c r="AI10" s="177"/>
      <c r="AJ10" s="178"/>
      <c r="AK10" s="166"/>
      <c r="AL10" s="175"/>
      <c r="AM10" s="150"/>
      <c r="AN10" s="150"/>
      <c r="AO10" s="183"/>
      <c r="AP10" s="183"/>
      <c r="AQ10" s="183"/>
      <c r="AR10" s="169"/>
      <c r="AS10" s="182"/>
      <c r="AT10" s="182"/>
      <c r="AU10" s="310"/>
      <c r="AV10" s="311"/>
      <c r="AW10" s="311"/>
      <c r="AX10" s="312"/>
      <c r="AY10" s="312"/>
      <c r="AZ10" s="307" t="s">
        <v>249</v>
      </c>
      <c r="BA10" s="311"/>
      <c r="BB10" s="649">
        <v>1</v>
      </c>
      <c r="BC10" s="653"/>
      <c r="BD10" s="650"/>
      <c r="BE10" s="313" t="s">
        <v>250</v>
      </c>
      <c r="BF10" s="298"/>
      <c r="BJ10" s="302"/>
      <c r="BK10" s="302"/>
      <c r="BL10" s="302"/>
    </row>
    <row r="11" spans="2:64" s="305" customFormat="1" ht="6" customHeight="1" x14ac:dyDescent="0.2">
      <c r="B11" s="180"/>
      <c r="C11" s="180"/>
      <c r="D11" s="180"/>
      <c r="E11" s="180"/>
      <c r="F11" s="186"/>
      <c r="G11" s="180"/>
      <c r="H11" s="180"/>
      <c r="I11" s="180"/>
      <c r="J11" s="180"/>
      <c r="K11" s="170"/>
      <c r="L11" s="171"/>
      <c r="M11" s="168"/>
      <c r="N11" s="168"/>
      <c r="O11" s="170"/>
      <c r="P11" s="168"/>
      <c r="Q11" s="180"/>
      <c r="R11" s="168"/>
      <c r="S11" s="168"/>
      <c r="T11" s="168"/>
      <c r="U11" s="168"/>
      <c r="V11" s="186"/>
      <c r="W11" s="157"/>
      <c r="X11" s="157"/>
      <c r="Y11" s="157"/>
      <c r="Z11" s="164"/>
      <c r="AA11" s="178"/>
      <c r="AB11" s="178"/>
      <c r="AC11" s="164"/>
      <c r="AD11" s="164"/>
      <c r="AE11" s="164"/>
      <c r="AF11" s="181"/>
      <c r="AG11" s="167"/>
      <c r="AH11" s="177"/>
      <c r="AI11" s="178"/>
      <c r="AJ11" s="177"/>
      <c r="AK11" s="178"/>
      <c r="AL11" s="178"/>
      <c r="AM11" s="178"/>
      <c r="AN11" s="178"/>
      <c r="AO11" s="180"/>
      <c r="AP11" s="180"/>
      <c r="AQ11" s="170"/>
      <c r="AR11" s="187"/>
      <c r="AS11" s="182"/>
      <c r="AT11" s="182"/>
      <c r="AU11" s="310"/>
      <c r="AV11" s="311"/>
      <c r="AW11" s="311"/>
      <c r="AX11" s="312"/>
      <c r="AY11" s="312"/>
      <c r="AZ11" s="311"/>
      <c r="BA11" s="311"/>
      <c r="BB11" s="314"/>
      <c r="BC11" s="314"/>
      <c r="BD11" s="314"/>
      <c r="BE11" s="313"/>
      <c r="BF11" s="298"/>
      <c r="BJ11" s="302"/>
      <c r="BK11" s="302"/>
      <c r="BL11" s="302"/>
    </row>
    <row r="12" spans="2:64" s="305" customFormat="1" ht="20.25" customHeight="1" x14ac:dyDescent="0.2">
      <c r="B12" s="188"/>
      <c r="C12" s="188"/>
      <c r="D12" s="188"/>
      <c r="E12" s="188"/>
      <c r="F12" s="188"/>
      <c r="G12" s="188"/>
      <c r="H12" s="188"/>
      <c r="I12" s="188"/>
      <c r="J12" s="188"/>
      <c r="K12" s="188"/>
      <c r="L12" s="188"/>
      <c r="M12" s="188"/>
      <c r="N12" s="188"/>
      <c r="O12" s="188"/>
      <c r="P12" s="188"/>
      <c r="Q12" s="188"/>
      <c r="R12" s="188"/>
      <c r="S12" s="188"/>
      <c r="T12" s="188"/>
      <c r="U12" s="188"/>
      <c r="V12" s="188"/>
      <c r="W12" s="157"/>
      <c r="X12" s="157"/>
      <c r="Y12" s="157"/>
      <c r="Z12" s="170"/>
      <c r="AA12" s="189"/>
      <c r="AB12" s="189"/>
      <c r="AC12" s="170"/>
      <c r="AD12" s="167"/>
      <c r="AE12" s="167"/>
      <c r="AF12" s="176"/>
      <c r="AG12" s="165"/>
      <c r="AH12" s="177"/>
      <c r="AI12" s="178"/>
      <c r="AJ12" s="177"/>
      <c r="AK12" s="178"/>
      <c r="AL12" s="178"/>
      <c r="AM12" s="178"/>
      <c r="AN12" s="178"/>
      <c r="AO12" s="654"/>
      <c r="AP12" s="654"/>
      <c r="AQ12" s="654"/>
      <c r="AR12" s="169"/>
      <c r="AS12" s="182"/>
      <c r="AT12" s="182"/>
      <c r="AU12" s="310"/>
      <c r="AV12" s="311"/>
      <c r="AW12" s="311"/>
      <c r="AX12" s="312"/>
      <c r="AY12" s="312"/>
      <c r="AZ12" s="311"/>
      <c r="BA12" s="311"/>
      <c r="BB12" s="649">
        <v>1</v>
      </c>
      <c r="BC12" s="653"/>
      <c r="BD12" s="650"/>
      <c r="BE12" s="315" t="s">
        <v>251</v>
      </c>
      <c r="BF12" s="298"/>
      <c r="BJ12" s="302"/>
      <c r="BK12" s="302"/>
      <c r="BL12" s="302"/>
    </row>
    <row r="13" spans="2:64" s="305" customFormat="1" ht="6.75" customHeight="1" x14ac:dyDescent="0.2">
      <c r="B13" s="188"/>
      <c r="C13" s="188"/>
      <c r="D13" s="188"/>
      <c r="E13" s="188"/>
      <c r="F13" s="188"/>
      <c r="G13" s="188"/>
      <c r="H13" s="188"/>
      <c r="I13" s="188"/>
      <c r="J13" s="188"/>
      <c r="K13" s="188"/>
      <c r="L13" s="188"/>
      <c r="M13" s="188"/>
      <c r="N13" s="188"/>
      <c r="O13" s="188"/>
      <c r="P13" s="188"/>
      <c r="Q13" s="188"/>
      <c r="R13" s="188"/>
      <c r="S13" s="188"/>
      <c r="T13" s="188"/>
      <c r="U13" s="188"/>
      <c r="V13" s="188"/>
      <c r="W13" s="157"/>
      <c r="X13" s="157"/>
      <c r="Y13" s="157"/>
      <c r="Z13" s="171"/>
      <c r="AA13" s="191"/>
      <c r="AB13" s="191"/>
      <c r="AC13" s="171"/>
      <c r="AD13" s="177"/>
      <c r="AE13" s="177"/>
      <c r="AF13" s="181"/>
      <c r="AG13" s="150"/>
      <c r="AH13" s="150"/>
      <c r="AI13" s="150"/>
      <c r="AJ13" s="150"/>
      <c r="AK13" s="150"/>
      <c r="AL13" s="150"/>
      <c r="AM13" s="150"/>
      <c r="AN13" s="150"/>
      <c r="AO13" s="180"/>
      <c r="AP13" s="180"/>
      <c r="AQ13" s="180"/>
      <c r="AR13" s="150"/>
      <c r="AS13" s="182"/>
      <c r="AT13" s="182"/>
      <c r="AU13" s="310"/>
      <c r="AV13" s="311"/>
      <c r="AW13" s="311"/>
      <c r="AX13" s="312"/>
      <c r="AY13" s="312"/>
      <c r="AZ13" s="311"/>
      <c r="BA13" s="311"/>
      <c r="BB13" s="314"/>
      <c r="BC13" s="314"/>
      <c r="BD13" s="314"/>
      <c r="BE13" s="313"/>
      <c r="BF13" s="298"/>
      <c r="BJ13" s="302"/>
      <c r="BK13" s="302"/>
      <c r="BL13" s="302"/>
    </row>
    <row r="14" spans="2:64" s="305" customFormat="1" ht="18.75" x14ac:dyDescent="0.15">
      <c r="B14" s="188"/>
      <c r="C14" s="188"/>
      <c r="D14" s="188"/>
      <c r="E14" s="188"/>
      <c r="F14" s="188"/>
      <c r="G14" s="188"/>
      <c r="H14" s="188"/>
      <c r="I14" s="188"/>
      <c r="J14" s="188"/>
      <c r="K14" s="188"/>
      <c r="L14" s="188"/>
      <c r="M14" s="188"/>
      <c r="N14" s="188"/>
      <c r="O14" s="188"/>
      <c r="P14" s="188"/>
      <c r="Q14" s="188"/>
      <c r="R14" s="188"/>
      <c r="S14" s="188"/>
      <c r="T14" s="188"/>
      <c r="U14" s="188"/>
      <c r="V14" s="188"/>
      <c r="W14" s="157"/>
      <c r="X14" s="157"/>
      <c r="Y14" s="157"/>
      <c r="Z14" s="170"/>
      <c r="AA14" s="189"/>
      <c r="AB14" s="189"/>
      <c r="AC14" s="170"/>
      <c r="AD14" s="167"/>
      <c r="AE14" s="167"/>
      <c r="AF14" s="181"/>
      <c r="AG14" s="150"/>
      <c r="AH14" s="150"/>
      <c r="AI14" s="150"/>
      <c r="AJ14" s="150"/>
      <c r="AK14" s="150"/>
      <c r="AL14" s="150"/>
      <c r="AM14" s="150"/>
      <c r="AN14" s="150"/>
      <c r="AO14" s="168"/>
      <c r="AP14" s="168"/>
      <c r="AQ14" s="168"/>
      <c r="AR14" s="150"/>
      <c r="AS14" s="182"/>
      <c r="AT14" s="163" t="s">
        <v>252</v>
      </c>
      <c r="AU14" s="659"/>
      <c r="AV14" s="660"/>
      <c r="AW14" s="661"/>
      <c r="AX14" s="314" t="s">
        <v>253</v>
      </c>
      <c r="AY14" s="659"/>
      <c r="AZ14" s="660"/>
      <c r="BA14" s="661"/>
      <c r="BB14" s="316" t="s">
        <v>254</v>
      </c>
      <c r="BC14" s="662">
        <f>(AY14-AU14)*24</f>
        <v>0</v>
      </c>
      <c r="BD14" s="663"/>
      <c r="BE14" s="317" t="s">
        <v>255</v>
      </c>
      <c r="BF14" s="314"/>
      <c r="BJ14" s="302"/>
      <c r="BK14" s="302"/>
      <c r="BL14" s="302"/>
    </row>
    <row r="15" spans="2:64" s="305" customFormat="1" ht="6.75" customHeight="1" x14ac:dyDescent="0.15">
      <c r="B15" s="157"/>
      <c r="C15" s="179"/>
      <c r="D15" s="179"/>
      <c r="E15" s="179"/>
      <c r="F15" s="179"/>
      <c r="G15" s="164"/>
      <c r="H15" s="164"/>
      <c r="I15" s="166"/>
      <c r="J15" s="167"/>
      <c r="K15" s="177"/>
      <c r="L15" s="178"/>
      <c r="M15" s="178"/>
      <c r="N15" s="167"/>
      <c r="O15" s="178"/>
      <c r="P15" s="164"/>
      <c r="Q15" s="177"/>
      <c r="R15" s="178"/>
      <c r="S15" s="178"/>
      <c r="T15" s="178"/>
      <c r="U15" s="178"/>
      <c r="V15" s="164"/>
      <c r="W15" s="166"/>
      <c r="X15" s="192"/>
      <c r="Y15" s="192"/>
      <c r="Z15" s="165"/>
      <c r="AA15" s="167"/>
      <c r="AB15" s="166"/>
      <c r="AC15" s="167"/>
      <c r="AD15" s="177"/>
      <c r="AE15" s="178"/>
      <c r="AF15" s="181"/>
      <c r="AG15" s="176"/>
      <c r="AH15" s="193"/>
      <c r="AI15" s="181"/>
      <c r="AJ15" s="193"/>
      <c r="AK15" s="181"/>
      <c r="AL15" s="181"/>
      <c r="AM15" s="181"/>
      <c r="AN15" s="181"/>
      <c r="AO15" s="194"/>
      <c r="AP15" s="157"/>
      <c r="AQ15" s="162"/>
      <c r="AR15" s="162"/>
      <c r="AS15" s="162"/>
      <c r="AT15" s="162"/>
      <c r="AU15" s="318"/>
      <c r="AV15" s="319"/>
      <c r="AW15" s="319"/>
      <c r="AX15" s="320"/>
      <c r="AY15" s="320"/>
      <c r="AZ15" s="319"/>
      <c r="BA15" s="319"/>
      <c r="BB15" s="321"/>
      <c r="BC15" s="321"/>
      <c r="BD15" s="321"/>
      <c r="BE15" s="322"/>
      <c r="BJ15" s="302"/>
      <c r="BK15" s="302"/>
      <c r="BL15" s="302"/>
    </row>
    <row r="16" spans="2:64" ht="8.4499999999999993" customHeight="1" thickBot="1" x14ac:dyDescent="0.2">
      <c r="B16" s="197"/>
      <c r="C16" s="198"/>
      <c r="D16" s="198"/>
      <c r="E16" s="198"/>
      <c r="F16" s="198"/>
      <c r="G16" s="198"/>
      <c r="H16" s="197"/>
      <c r="I16" s="197"/>
      <c r="J16" s="197"/>
      <c r="K16" s="197"/>
      <c r="L16" s="197"/>
      <c r="M16" s="197"/>
      <c r="N16" s="197"/>
      <c r="O16" s="197"/>
      <c r="P16" s="197"/>
      <c r="Q16" s="197"/>
      <c r="R16" s="197"/>
      <c r="S16" s="197"/>
      <c r="T16" s="197"/>
      <c r="U16" s="197"/>
      <c r="V16" s="197"/>
      <c r="W16" s="197"/>
      <c r="X16" s="198"/>
      <c r="Y16" s="197"/>
      <c r="Z16" s="197"/>
      <c r="AA16" s="197"/>
      <c r="AB16" s="197"/>
      <c r="AC16" s="197"/>
      <c r="AD16" s="197"/>
      <c r="AE16" s="197"/>
      <c r="AF16" s="197"/>
      <c r="AG16" s="197"/>
      <c r="AH16" s="197"/>
      <c r="AI16" s="197"/>
      <c r="AJ16" s="197"/>
      <c r="AK16" s="197"/>
      <c r="AL16" s="197"/>
      <c r="AM16" s="197"/>
      <c r="AN16" s="198"/>
      <c r="AO16" s="197"/>
      <c r="AP16" s="197"/>
      <c r="AQ16" s="197"/>
      <c r="AR16" s="197"/>
      <c r="AS16" s="197"/>
      <c r="AT16" s="197"/>
      <c r="BE16" s="324"/>
      <c r="BF16" s="324"/>
      <c r="BG16" s="324"/>
    </row>
    <row r="17" spans="2:58" ht="20.25" customHeight="1" x14ac:dyDescent="0.15">
      <c r="B17" s="664" t="s">
        <v>256</v>
      </c>
      <c r="C17" s="667" t="s">
        <v>257</v>
      </c>
      <c r="D17" s="668"/>
      <c r="E17" s="669"/>
      <c r="F17" s="325"/>
      <c r="G17" s="676" t="s">
        <v>258</v>
      </c>
      <c r="H17" s="679" t="s">
        <v>259</v>
      </c>
      <c r="I17" s="668"/>
      <c r="J17" s="668"/>
      <c r="K17" s="669"/>
      <c r="L17" s="679" t="s">
        <v>260</v>
      </c>
      <c r="M17" s="668"/>
      <c r="N17" s="668"/>
      <c r="O17" s="682"/>
      <c r="P17" s="685"/>
      <c r="Q17" s="686"/>
      <c r="R17" s="687"/>
      <c r="S17" s="694" t="s">
        <v>261</v>
      </c>
      <c r="T17" s="695"/>
      <c r="U17" s="695"/>
      <c r="V17" s="695"/>
      <c r="W17" s="695"/>
      <c r="X17" s="695"/>
      <c r="Y17" s="695"/>
      <c r="Z17" s="695"/>
      <c r="AA17" s="695"/>
      <c r="AB17" s="695"/>
      <c r="AC17" s="695"/>
      <c r="AD17" s="695"/>
      <c r="AE17" s="695"/>
      <c r="AF17" s="695"/>
      <c r="AG17" s="695"/>
      <c r="AH17" s="695"/>
      <c r="AI17" s="695"/>
      <c r="AJ17" s="695"/>
      <c r="AK17" s="695"/>
      <c r="AL17" s="695"/>
      <c r="AM17" s="695"/>
      <c r="AN17" s="695"/>
      <c r="AO17" s="695"/>
      <c r="AP17" s="695"/>
      <c r="AQ17" s="695"/>
      <c r="AR17" s="695"/>
      <c r="AS17" s="695"/>
      <c r="AT17" s="695"/>
      <c r="AU17" s="695"/>
      <c r="AV17" s="695"/>
      <c r="AW17" s="696"/>
      <c r="AX17" s="725" t="str">
        <f>IF(BB3="４週","(11) 1～4週目の勤務時間数合計","(11) 1か月の勤務時間数   合計")</f>
        <v>(11) 1～4週目の勤務時間数合計</v>
      </c>
      <c r="AY17" s="726"/>
      <c r="AZ17" s="731" t="s">
        <v>262</v>
      </c>
      <c r="BA17" s="732"/>
      <c r="BB17" s="737" t="s">
        <v>263</v>
      </c>
      <c r="BC17" s="738"/>
      <c r="BD17" s="738"/>
      <c r="BE17" s="738"/>
      <c r="BF17" s="739"/>
    </row>
    <row r="18" spans="2:58" ht="20.25" customHeight="1" x14ac:dyDescent="0.15">
      <c r="B18" s="665"/>
      <c r="C18" s="670"/>
      <c r="D18" s="671"/>
      <c r="E18" s="672"/>
      <c r="F18" s="326"/>
      <c r="G18" s="677"/>
      <c r="H18" s="680"/>
      <c r="I18" s="671"/>
      <c r="J18" s="671"/>
      <c r="K18" s="672"/>
      <c r="L18" s="680"/>
      <c r="M18" s="671"/>
      <c r="N18" s="671"/>
      <c r="O18" s="683"/>
      <c r="P18" s="688"/>
      <c r="Q18" s="689"/>
      <c r="R18" s="690"/>
      <c r="S18" s="746" t="s">
        <v>264</v>
      </c>
      <c r="T18" s="747"/>
      <c r="U18" s="747"/>
      <c r="V18" s="747"/>
      <c r="W18" s="747"/>
      <c r="X18" s="747"/>
      <c r="Y18" s="748"/>
      <c r="Z18" s="746" t="s">
        <v>265</v>
      </c>
      <c r="AA18" s="747"/>
      <c r="AB18" s="747"/>
      <c r="AC18" s="747"/>
      <c r="AD18" s="747"/>
      <c r="AE18" s="747"/>
      <c r="AF18" s="748"/>
      <c r="AG18" s="746" t="s">
        <v>266</v>
      </c>
      <c r="AH18" s="747"/>
      <c r="AI18" s="747"/>
      <c r="AJ18" s="747"/>
      <c r="AK18" s="747"/>
      <c r="AL18" s="747"/>
      <c r="AM18" s="748"/>
      <c r="AN18" s="746" t="s">
        <v>267</v>
      </c>
      <c r="AO18" s="747"/>
      <c r="AP18" s="747"/>
      <c r="AQ18" s="747"/>
      <c r="AR18" s="747"/>
      <c r="AS18" s="747"/>
      <c r="AT18" s="748"/>
      <c r="AU18" s="749" t="s">
        <v>268</v>
      </c>
      <c r="AV18" s="750"/>
      <c r="AW18" s="751"/>
      <c r="AX18" s="727"/>
      <c r="AY18" s="728"/>
      <c r="AZ18" s="733"/>
      <c r="BA18" s="734"/>
      <c r="BB18" s="740"/>
      <c r="BC18" s="741"/>
      <c r="BD18" s="741"/>
      <c r="BE18" s="741"/>
      <c r="BF18" s="742"/>
    </row>
    <row r="19" spans="2:58" ht="20.25" customHeight="1" x14ac:dyDescent="0.15">
      <c r="B19" s="665"/>
      <c r="C19" s="670"/>
      <c r="D19" s="671"/>
      <c r="E19" s="672"/>
      <c r="F19" s="326"/>
      <c r="G19" s="677"/>
      <c r="H19" s="680"/>
      <c r="I19" s="671"/>
      <c r="J19" s="671"/>
      <c r="K19" s="672"/>
      <c r="L19" s="680"/>
      <c r="M19" s="671"/>
      <c r="N19" s="671"/>
      <c r="O19" s="683"/>
      <c r="P19" s="688"/>
      <c r="Q19" s="689"/>
      <c r="R19" s="690"/>
      <c r="S19" s="327">
        <v>1</v>
      </c>
      <c r="T19" s="328">
        <v>2</v>
      </c>
      <c r="U19" s="328">
        <v>3</v>
      </c>
      <c r="V19" s="328">
        <v>4</v>
      </c>
      <c r="W19" s="328">
        <v>5</v>
      </c>
      <c r="X19" s="328">
        <v>6</v>
      </c>
      <c r="Y19" s="329">
        <v>7</v>
      </c>
      <c r="Z19" s="327">
        <v>8</v>
      </c>
      <c r="AA19" s="328">
        <v>9</v>
      </c>
      <c r="AB19" s="328">
        <v>10</v>
      </c>
      <c r="AC19" s="328">
        <v>11</v>
      </c>
      <c r="AD19" s="328">
        <v>12</v>
      </c>
      <c r="AE19" s="328">
        <v>13</v>
      </c>
      <c r="AF19" s="329">
        <v>14</v>
      </c>
      <c r="AG19" s="330">
        <v>15</v>
      </c>
      <c r="AH19" s="328">
        <v>16</v>
      </c>
      <c r="AI19" s="328">
        <v>17</v>
      </c>
      <c r="AJ19" s="328">
        <v>18</v>
      </c>
      <c r="AK19" s="328">
        <v>19</v>
      </c>
      <c r="AL19" s="328">
        <v>20</v>
      </c>
      <c r="AM19" s="329">
        <v>21</v>
      </c>
      <c r="AN19" s="327">
        <v>22</v>
      </c>
      <c r="AO19" s="328">
        <v>23</v>
      </c>
      <c r="AP19" s="328">
        <v>24</v>
      </c>
      <c r="AQ19" s="328">
        <v>25</v>
      </c>
      <c r="AR19" s="328">
        <v>26</v>
      </c>
      <c r="AS19" s="328">
        <v>27</v>
      </c>
      <c r="AT19" s="329">
        <v>28</v>
      </c>
      <c r="AU19" s="331" t="str">
        <f>IF($BB$3="暦月",IF(DAY(DATE($AC$2,$AG$2,29))=29,29,""),"")</f>
        <v/>
      </c>
      <c r="AV19" s="332" t="str">
        <f>IF($BB$3="暦月",IF(DAY(DATE($AC$2,$AG$2,30))=30,30,""),"")</f>
        <v/>
      </c>
      <c r="AW19" s="333" t="str">
        <f>IF($BB$3="暦月",IF(DAY(DATE($AC$2,$AG$2,31))=31,31,""),"")</f>
        <v/>
      </c>
      <c r="AX19" s="727"/>
      <c r="AY19" s="728"/>
      <c r="AZ19" s="733"/>
      <c r="BA19" s="734"/>
      <c r="BB19" s="740"/>
      <c r="BC19" s="741"/>
      <c r="BD19" s="741"/>
      <c r="BE19" s="741"/>
      <c r="BF19" s="742"/>
    </row>
    <row r="20" spans="2:58" ht="20.25" hidden="1" customHeight="1" x14ac:dyDescent="0.15">
      <c r="B20" s="665"/>
      <c r="C20" s="670"/>
      <c r="D20" s="671"/>
      <c r="E20" s="672"/>
      <c r="F20" s="326"/>
      <c r="G20" s="677"/>
      <c r="H20" s="680"/>
      <c r="I20" s="671"/>
      <c r="J20" s="671"/>
      <c r="K20" s="672"/>
      <c r="L20" s="680"/>
      <c r="M20" s="671"/>
      <c r="N20" s="671"/>
      <c r="O20" s="683"/>
      <c r="P20" s="688"/>
      <c r="Q20" s="689"/>
      <c r="R20" s="690"/>
      <c r="S20" s="327">
        <f>WEEKDAY(DATE($AC$2,$AG$2,1))</f>
        <v>2</v>
      </c>
      <c r="T20" s="328">
        <f>WEEKDAY(DATE($AC$2,$AG$2,2))</f>
        <v>3</v>
      </c>
      <c r="U20" s="328">
        <f>WEEKDAY(DATE($AC$2,$AG$2,3))</f>
        <v>4</v>
      </c>
      <c r="V20" s="328">
        <f>WEEKDAY(DATE($AC$2,$AG$2,4))</f>
        <v>5</v>
      </c>
      <c r="W20" s="328">
        <f>WEEKDAY(DATE($AC$2,$AG$2,5))</f>
        <v>6</v>
      </c>
      <c r="X20" s="328">
        <f>WEEKDAY(DATE($AC$2,$AG$2,6))</f>
        <v>7</v>
      </c>
      <c r="Y20" s="329">
        <f>WEEKDAY(DATE($AC$2,$AG$2,7))</f>
        <v>1</v>
      </c>
      <c r="Z20" s="327">
        <f>WEEKDAY(DATE($AC$2,$AG$2,8))</f>
        <v>2</v>
      </c>
      <c r="AA20" s="328">
        <f>WEEKDAY(DATE($AC$2,$AG$2,9))</f>
        <v>3</v>
      </c>
      <c r="AB20" s="328">
        <f>WEEKDAY(DATE($AC$2,$AG$2,10))</f>
        <v>4</v>
      </c>
      <c r="AC20" s="328">
        <f>WEEKDAY(DATE($AC$2,$AG$2,11))</f>
        <v>5</v>
      </c>
      <c r="AD20" s="328">
        <f>WEEKDAY(DATE($AC$2,$AG$2,12))</f>
        <v>6</v>
      </c>
      <c r="AE20" s="328">
        <f>WEEKDAY(DATE($AC$2,$AG$2,13))</f>
        <v>7</v>
      </c>
      <c r="AF20" s="329">
        <f>WEEKDAY(DATE($AC$2,$AG$2,14))</f>
        <v>1</v>
      </c>
      <c r="AG20" s="327">
        <f>WEEKDAY(DATE($AC$2,$AG$2,15))</f>
        <v>2</v>
      </c>
      <c r="AH20" s="328">
        <f>WEEKDAY(DATE($AC$2,$AG$2,16))</f>
        <v>3</v>
      </c>
      <c r="AI20" s="328">
        <f>WEEKDAY(DATE($AC$2,$AG$2,17))</f>
        <v>4</v>
      </c>
      <c r="AJ20" s="328">
        <f>WEEKDAY(DATE($AC$2,$AG$2,18))</f>
        <v>5</v>
      </c>
      <c r="AK20" s="328">
        <f>WEEKDAY(DATE($AC$2,$AG$2,19))</f>
        <v>6</v>
      </c>
      <c r="AL20" s="328">
        <f>WEEKDAY(DATE($AC$2,$AG$2,20))</f>
        <v>7</v>
      </c>
      <c r="AM20" s="329">
        <f>WEEKDAY(DATE($AC$2,$AG$2,21))</f>
        <v>1</v>
      </c>
      <c r="AN20" s="327">
        <f>WEEKDAY(DATE($AC$2,$AG$2,22))</f>
        <v>2</v>
      </c>
      <c r="AO20" s="328">
        <f>WEEKDAY(DATE($AC$2,$AG$2,23))</f>
        <v>3</v>
      </c>
      <c r="AP20" s="328">
        <f>WEEKDAY(DATE($AC$2,$AG$2,24))</f>
        <v>4</v>
      </c>
      <c r="AQ20" s="328">
        <f>WEEKDAY(DATE($AC$2,$AG$2,25))</f>
        <v>5</v>
      </c>
      <c r="AR20" s="328">
        <f>WEEKDAY(DATE($AC$2,$AG$2,26))</f>
        <v>6</v>
      </c>
      <c r="AS20" s="328">
        <f>WEEKDAY(DATE($AC$2,$AG$2,27))</f>
        <v>7</v>
      </c>
      <c r="AT20" s="329">
        <f>WEEKDAY(DATE($AC$2,$AG$2,28))</f>
        <v>1</v>
      </c>
      <c r="AU20" s="327">
        <f>IF(AU19=29,WEEKDAY(DATE($AC$2,$AG$2,29)),0)</f>
        <v>0</v>
      </c>
      <c r="AV20" s="328">
        <f>IF(AV19=30,WEEKDAY(DATE($AC$2,$AG$2,30)),0)</f>
        <v>0</v>
      </c>
      <c r="AW20" s="329">
        <f>IF(AW19=31,WEEKDAY(DATE($AC$2,$AG$2,31)),0)</f>
        <v>0</v>
      </c>
      <c r="AX20" s="727"/>
      <c r="AY20" s="728"/>
      <c r="AZ20" s="733"/>
      <c r="BA20" s="734"/>
      <c r="BB20" s="740"/>
      <c r="BC20" s="741"/>
      <c r="BD20" s="741"/>
      <c r="BE20" s="741"/>
      <c r="BF20" s="742"/>
    </row>
    <row r="21" spans="2:58" ht="22.5" customHeight="1" thickBot="1" x14ac:dyDescent="0.2">
      <c r="B21" s="666"/>
      <c r="C21" s="673"/>
      <c r="D21" s="674"/>
      <c r="E21" s="675"/>
      <c r="F21" s="334"/>
      <c r="G21" s="678"/>
      <c r="H21" s="681"/>
      <c r="I21" s="674"/>
      <c r="J21" s="674"/>
      <c r="K21" s="675"/>
      <c r="L21" s="681"/>
      <c r="M21" s="674"/>
      <c r="N21" s="674"/>
      <c r="O21" s="684"/>
      <c r="P21" s="691"/>
      <c r="Q21" s="692"/>
      <c r="R21" s="693"/>
      <c r="S21" s="335" t="str">
        <f>IF(S20=1,"日",IF(S20=2,"月",IF(S20=3,"火",IF(S20=4,"水",IF(S20=5,"木",IF(S20=6,"金","土"))))))</f>
        <v>月</v>
      </c>
      <c r="T21" s="336" t="str">
        <f t="shared" ref="T21:AT21" si="0">IF(T20=1,"日",IF(T20=2,"月",IF(T20=3,"火",IF(T20=4,"水",IF(T20=5,"木",IF(T20=6,"金","土"))))))</f>
        <v>火</v>
      </c>
      <c r="U21" s="336" t="str">
        <f t="shared" si="0"/>
        <v>水</v>
      </c>
      <c r="V21" s="336" t="str">
        <f t="shared" si="0"/>
        <v>木</v>
      </c>
      <c r="W21" s="336" t="str">
        <f t="shared" si="0"/>
        <v>金</v>
      </c>
      <c r="X21" s="336" t="str">
        <f t="shared" si="0"/>
        <v>土</v>
      </c>
      <c r="Y21" s="337" t="str">
        <f t="shared" si="0"/>
        <v>日</v>
      </c>
      <c r="Z21" s="335" t="str">
        <f>IF(Z20=1,"日",IF(Z20=2,"月",IF(Z20=3,"火",IF(Z20=4,"水",IF(Z20=5,"木",IF(Z20=6,"金","土"))))))</f>
        <v>月</v>
      </c>
      <c r="AA21" s="336" t="str">
        <f t="shared" si="0"/>
        <v>火</v>
      </c>
      <c r="AB21" s="336" t="str">
        <f t="shared" si="0"/>
        <v>水</v>
      </c>
      <c r="AC21" s="336" t="str">
        <f t="shared" si="0"/>
        <v>木</v>
      </c>
      <c r="AD21" s="336" t="str">
        <f t="shared" si="0"/>
        <v>金</v>
      </c>
      <c r="AE21" s="336" t="str">
        <f t="shared" si="0"/>
        <v>土</v>
      </c>
      <c r="AF21" s="337" t="str">
        <f t="shared" si="0"/>
        <v>日</v>
      </c>
      <c r="AG21" s="335" t="str">
        <f>IF(AG20=1,"日",IF(AG20=2,"月",IF(AG20=3,"火",IF(AG20=4,"水",IF(AG20=5,"木",IF(AG20=6,"金","土"))))))</f>
        <v>月</v>
      </c>
      <c r="AH21" s="336" t="str">
        <f t="shared" si="0"/>
        <v>火</v>
      </c>
      <c r="AI21" s="336" t="str">
        <f t="shared" si="0"/>
        <v>水</v>
      </c>
      <c r="AJ21" s="336" t="str">
        <f t="shared" si="0"/>
        <v>木</v>
      </c>
      <c r="AK21" s="336" t="str">
        <f t="shared" si="0"/>
        <v>金</v>
      </c>
      <c r="AL21" s="336" t="str">
        <f t="shared" si="0"/>
        <v>土</v>
      </c>
      <c r="AM21" s="337" t="str">
        <f t="shared" si="0"/>
        <v>日</v>
      </c>
      <c r="AN21" s="335" t="str">
        <f>IF(AN20=1,"日",IF(AN20=2,"月",IF(AN20=3,"火",IF(AN20=4,"水",IF(AN20=5,"木",IF(AN20=6,"金","土"))))))</f>
        <v>月</v>
      </c>
      <c r="AO21" s="336" t="str">
        <f t="shared" si="0"/>
        <v>火</v>
      </c>
      <c r="AP21" s="336" t="str">
        <f t="shared" si="0"/>
        <v>水</v>
      </c>
      <c r="AQ21" s="336" t="str">
        <f t="shared" si="0"/>
        <v>木</v>
      </c>
      <c r="AR21" s="336" t="str">
        <f t="shared" si="0"/>
        <v>金</v>
      </c>
      <c r="AS21" s="336" t="str">
        <f t="shared" si="0"/>
        <v>土</v>
      </c>
      <c r="AT21" s="337" t="str">
        <f t="shared" si="0"/>
        <v>日</v>
      </c>
      <c r="AU21" s="336" t="str">
        <f>IF(AU20=1,"日",IF(AU20=2,"月",IF(AU20=3,"火",IF(AU20=4,"水",IF(AU20=5,"木",IF(AU20=6,"金",IF(AU20=0,"","土")))))))</f>
        <v/>
      </c>
      <c r="AV21" s="336" t="str">
        <f>IF(AV20=1,"日",IF(AV20=2,"月",IF(AV20=3,"火",IF(AV20=4,"水",IF(AV20=5,"木",IF(AV20=6,"金",IF(AV20=0,"","土")))))))</f>
        <v/>
      </c>
      <c r="AW21" s="336" t="str">
        <f>IF(AW20=1,"日",IF(AW20=2,"月",IF(AW20=3,"火",IF(AW20=4,"水",IF(AW20=5,"木",IF(AW20=6,"金",IF(AW20=0,"","土")))))))</f>
        <v/>
      </c>
      <c r="AX21" s="729"/>
      <c r="AY21" s="730"/>
      <c r="AZ21" s="735"/>
      <c r="BA21" s="736"/>
      <c r="BB21" s="743"/>
      <c r="BC21" s="744"/>
      <c r="BD21" s="744"/>
      <c r="BE21" s="744"/>
      <c r="BF21" s="745"/>
    </row>
    <row r="22" spans="2:58" ht="20.25" customHeight="1" x14ac:dyDescent="0.15">
      <c r="B22" s="697">
        <v>1</v>
      </c>
      <c r="C22" s="699"/>
      <c r="D22" s="700"/>
      <c r="E22" s="701"/>
      <c r="F22" s="213"/>
      <c r="G22" s="708"/>
      <c r="H22" s="710"/>
      <c r="I22" s="711"/>
      <c r="J22" s="711"/>
      <c r="K22" s="712"/>
      <c r="L22" s="716"/>
      <c r="M22" s="717"/>
      <c r="N22" s="717"/>
      <c r="O22" s="718"/>
      <c r="P22" s="722" t="s">
        <v>273</v>
      </c>
      <c r="Q22" s="723"/>
      <c r="R22" s="724"/>
      <c r="S22" s="214"/>
      <c r="T22" s="215"/>
      <c r="U22" s="215"/>
      <c r="V22" s="215"/>
      <c r="W22" s="215"/>
      <c r="X22" s="215"/>
      <c r="Y22" s="216"/>
      <c r="Z22" s="214"/>
      <c r="AA22" s="215"/>
      <c r="AB22" s="215"/>
      <c r="AC22" s="215"/>
      <c r="AD22" s="215"/>
      <c r="AE22" s="215"/>
      <c r="AF22" s="216"/>
      <c r="AG22" s="214"/>
      <c r="AH22" s="215"/>
      <c r="AI22" s="215"/>
      <c r="AJ22" s="215"/>
      <c r="AK22" s="215"/>
      <c r="AL22" s="215"/>
      <c r="AM22" s="216"/>
      <c r="AN22" s="214"/>
      <c r="AO22" s="215"/>
      <c r="AP22" s="215"/>
      <c r="AQ22" s="215"/>
      <c r="AR22" s="215"/>
      <c r="AS22" s="215"/>
      <c r="AT22" s="216"/>
      <c r="AU22" s="214"/>
      <c r="AV22" s="215"/>
      <c r="AW22" s="215"/>
      <c r="AX22" s="752"/>
      <c r="AY22" s="753"/>
      <c r="AZ22" s="754"/>
      <c r="BA22" s="755"/>
      <c r="BB22" s="756"/>
      <c r="BC22" s="757"/>
      <c r="BD22" s="757"/>
      <c r="BE22" s="757"/>
      <c r="BF22" s="758"/>
    </row>
    <row r="23" spans="2:58" ht="20.25" customHeight="1" x14ac:dyDescent="0.15">
      <c r="B23" s="698"/>
      <c r="C23" s="702"/>
      <c r="D23" s="703"/>
      <c r="E23" s="704"/>
      <c r="F23" s="217"/>
      <c r="G23" s="709"/>
      <c r="H23" s="713"/>
      <c r="I23" s="714"/>
      <c r="J23" s="714"/>
      <c r="K23" s="715"/>
      <c r="L23" s="719"/>
      <c r="M23" s="720"/>
      <c r="N23" s="720"/>
      <c r="O23" s="721"/>
      <c r="P23" s="765" t="s">
        <v>276</v>
      </c>
      <c r="Q23" s="766"/>
      <c r="R23" s="767"/>
      <c r="S23" s="338" t="str">
        <f>IF(S22="","",VLOOKUP(S22,シフト記号表!$C$6:$K$35,9,FALSE))</f>
        <v/>
      </c>
      <c r="T23" s="339" t="str">
        <f>IF(T22="","",VLOOKUP(T22,シフト記号表!$C$6:$K$35,9,FALSE))</f>
        <v/>
      </c>
      <c r="U23" s="339" t="str">
        <f>IF(U22="","",VLOOKUP(U22,シフト記号表!$C$6:$K$35,9,FALSE))</f>
        <v/>
      </c>
      <c r="V23" s="339" t="str">
        <f>IF(V22="","",VLOOKUP(V22,シフト記号表!$C$6:$K$35,9,FALSE))</f>
        <v/>
      </c>
      <c r="W23" s="339" t="str">
        <f>IF(W22="","",VLOOKUP(W22,シフト記号表!$C$6:$K$35,9,FALSE))</f>
        <v/>
      </c>
      <c r="X23" s="339" t="str">
        <f>IF(X22="","",VLOOKUP(X22,シフト記号表!$C$6:$K$35,9,FALSE))</f>
        <v/>
      </c>
      <c r="Y23" s="340" t="str">
        <f>IF(Y22="","",VLOOKUP(Y22,シフト記号表!$C$6:$K$35,9,FALSE))</f>
        <v/>
      </c>
      <c r="Z23" s="338" t="str">
        <f>IF(Z22="","",VLOOKUP(Z22,シフト記号表!$C$6:$K$35,9,FALSE))</f>
        <v/>
      </c>
      <c r="AA23" s="339" t="str">
        <f>IF(AA22="","",VLOOKUP(AA22,シフト記号表!$C$6:$K$35,9,FALSE))</f>
        <v/>
      </c>
      <c r="AB23" s="339" t="str">
        <f>IF(AB22="","",VLOOKUP(AB22,シフト記号表!$C$6:$K$35,9,FALSE))</f>
        <v/>
      </c>
      <c r="AC23" s="339" t="str">
        <f>IF(AC22="","",VLOOKUP(AC22,シフト記号表!$C$6:$K$35,9,FALSE))</f>
        <v/>
      </c>
      <c r="AD23" s="339" t="str">
        <f>IF(AD22="","",VLOOKUP(AD22,シフト記号表!$C$6:$K$35,9,FALSE))</f>
        <v/>
      </c>
      <c r="AE23" s="339" t="str">
        <f>IF(AE22="","",VLOOKUP(AE22,シフト記号表!$C$6:$K$35,9,FALSE))</f>
        <v/>
      </c>
      <c r="AF23" s="340" t="str">
        <f>IF(AF22="","",VLOOKUP(AF22,シフト記号表!$C$6:$K$35,9,FALSE))</f>
        <v/>
      </c>
      <c r="AG23" s="338" t="str">
        <f>IF(AG22="","",VLOOKUP(AG22,シフト記号表!$C$6:$K$35,9,FALSE))</f>
        <v/>
      </c>
      <c r="AH23" s="339" t="str">
        <f>IF(AH22="","",VLOOKUP(AH22,シフト記号表!$C$6:$K$35,9,FALSE))</f>
        <v/>
      </c>
      <c r="AI23" s="339" t="str">
        <f>IF(AI22="","",VLOOKUP(AI22,シフト記号表!$C$6:$K$35,9,FALSE))</f>
        <v/>
      </c>
      <c r="AJ23" s="339" t="str">
        <f>IF(AJ22="","",VLOOKUP(AJ22,シフト記号表!$C$6:$K$35,9,FALSE))</f>
        <v/>
      </c>
      <c r="AK23" s="339" t="str">
        <f>IF(AK22="","",VLOOKUP(AK22,シフト記号表!$C$6:$K$35,9,FALSE))</f>
        <v/>
      </c>
      <c r="AL23" s="339" t="str">
        <f>IF(AL22="","",VLOOKUP(AL22,シフト記号表!$C$6:$K$35,9,FALSE))</f>
        <v/>
      </c>
      <c r="AM23" s="340" t="str">
        <f>IF(AM22="","",VLOOKUP(AM22,シフト記号表!$C$6:$K$35,9,FALSE))</f>
        <v/>
      </c>
      <c r="AN23" s="338" t="str">
        <f>IF(AN22="","",VLOOKUP(AN22,シフト記号表!$C$6:$K$35,9,FALSE))</f>
        <v/>
      </c>
      <c r="AO23" s="339" t="str">
        <f>IF(AO22="","",VLOOKUP(AO22,シフト記号表!$C$6:$K$35,9,FALSE))</f>
        <v/>
      </c>
      <c r="AP23" s="339" t="str">
        <f>IF(AP22="","",VLOOKUP(AP22,シフト記号表!$C$6:$K$35,9,FALSE))</f>
        <v/>
      </c>
      <c r="AQ23" s="339" t="str">
        <f>IF(AQ22="","",VLOOKUP(AQ22,シフト記号表!$C$6:$K$35,9,FALSE))</f>
        <v/>
      </c>
      <c r="AR23" s="339" t="str">
        <f>IF(AR22="","",VLOOKUP(AR22,シフト記号表!$C$6:$K$35,9,FALSE))</f>
        <v/>
      </c>
      <c r="AS23" s="339" t="str">
        <f>IF(AS22="","",VLOOKUP(AS22,シフト記号表!$C$6:$K$35,9,FALSE))</f>
        <v/>
      </c>
      <c r="AT23" s="340" t="str">
        <f>IF(AT22="","",VLOOKUP(AT22,シフト記号表!$C$6:$K$35,9,FALSE))</f>
        <v/>
      </c>
      <c r="AU23" s="338" t="str">
        <f>IF(AU22="","",VLOOKUP(AU22,シフト記号表!$C$6:$K$35,9,FALSE))</f>
        <v/>
      </c>
      <c r="AV23" s="339" t="str">
        <f>IF(AV22="","",VLOOKUP(AV22,シフト記号表!$C$6:$K$35,9,FALSE))</f>
        <v/>
      </c>
      <c r="AW23" s="339" t="str">
        <f>IF(AW22="","",VLOOKUP(AW22,シフト記号表!$C$6:$K$35,9,FALSE))</f>
        <v/>
      </c>
      <c r="AX23" s="768">
        <f>IF($BB$3="４週",SUM(S23:AT23),IF($BB$3="暦月",SUM(S23:AW23),""))</f>
        <v>0</v>
      </c>
      <c r="AY23" s="769"/>
      <c r="AZ23" s="770">
        <f>IF($BB$3="４週",AX23/4,IF($BB$3="暦月",参考様式１!AX23/(参考様式１!$BB$8/7),""))</f>
        <v>0</v>
      </c>
      <c r="BA23" s="771"/>
      <c r="BB23" s="759"/>
      <c r="BC23" s="760"/>
      <c r="BD23" s="760"/>
      <c r="BE23" s="760"/>
      <c r="BF23" s="761"/>
    </row>
    <row r="24" spans="2:58" ht="20.25" customHeight="1" x14ac:dyDescent="0.15">
      <c r="B24" s="698"/>
      <c r="C24" s="705"/>
      <c r="D24" s="706"/>
      <c r="E24" s="707"/>
      <c r="F24" s="221">
        <f>C22</f>
        <v>0</v>
      </c>
      <c r="G24" s="709"/>
      <c r="H24" s="713"/>
      <c r="I24" s="714"/>
      <c r="J24" s="714"/>
      <c r="K24" s="715"/>
      <c r="L24" s="719"/>
      <c r="M24" s="720"/>
      <c r="N24" s="720"/>
      <c r="O24" s="721"/>
      <c r="P24" s="772" t="s">
        <v>277</v>
      </c>
      <c r="Q24" s="773"/>
      <c r="R24" s="774"/>
      <c r="S24" s="341" t="str">
        <f>IF(S22="","",VLOOKUP(S22,シフト記号表!$C$6:$U$35,19,FALSE))</f>
        <v/>
      </c>
      <c r="T24" s="342" t="str">
        <f>IF(T22="","",VLOOKUP(T22,シフト記号表!$C$6:$U$35,19,FALSE))</f>
        <v/>
      </c>
      <c r="U24" s="342" t="str">
        <f>IF(U22="","",VLOOKUP(U22,シフト記号表!$C$6:$U$35,19,FALSE))</f>
        <v/>
      </c>
      <c r="V24" s="342" t="str">
        <f>IF(V22="","",VLOOKUP(V22,シフト記号表!$C$6:$U$35,19,FALSE))</f>
        <v/>
      </c>
      <c r="W24" s="342" t="str">
        <f>IF(W22="","",VLOOKUP(W22,シフト記号表!$C$6:$U$35,19,FALSE))</f>
        <v/>
      </c>
      <c r="X24" s="342" t="str">
        <f>IF(X22="","",VLOOKUP(X22,シフト記号表!$C$6:$U$35,19,FALSE))</f>
        <v/>
      </c>
      <c r="Y24" s="343" t="str">
        <f>IF(Y22="","",VLOOKUP(Y22,シフト記号表!$C$6:$U$35,19,FALSE))</f>
        <v/>
      </c>
      <c r="Z24" s="341" t="str">
        <f>IF(Z22="","",VLOOKUP(Z22,シフト記号表!$C$6:$U$35,19,FALSE))</f>
        <v/>
      </c>
      <c r="AA24" s="342" t="str">
        <f>IF(AA22="","",VLOOKUP(AA22,シフト記号表!$C$6:$U$35,19,FALSE))</f>
        <v/>
      </c>
      <c r="AB24" s="342" t="str">
        <f>IF(AB22="","",VLOOKUP(AB22,シフト記号表!$C$6:$U$35,19,FALSE))</f>
        <v/>
      </c>
      <c r="AC24" s="342" t="str">
        <f>IF(AC22="","",VLOOKUP(AC22,シフト記号表!$C$6:$U$35,19,FALSE))</f>
        <v/>
      </c>
      <c r="AD24" s="342" t="str">
        <f>IF(AD22="","",VLOOKUP(AD22,シフト記号表!$C$6:$U$35,19,FALSE))</f>
        <v/>
      </c>
      <c r="AE24" s="342" t="str">
        <f>IF(AE22="","",VLOOKUP(AE22,シフト記号表!$C$6:$U$35,19,FALSE))</f>
        <v/>
      </c>
      <c r="AF24" s="343" t="str">
        <f>IF(AF22="","",VLOOKUP(AF22,シフト記号表!$C$6:$U$35,19,FALSE))</f>
        <v/>
      </c>
      <c r="AG24" s="341" t="str">
        <f>IF(AG22="","",VLOOKUP(AG22,シフト記号表!$C$6:$U$35,19,FALSE))</f>
        <v/>
      </c>
      <c r="AH24" s="342" t="str">
        <f>IF(AH22="","",VLOOKUP(AH22,シフト記号表!$C$6:$U$35,19,FALSE))</f>
        <v/>
      </c>
      <c r="AI24" s="342" t="str">
        <f>IF(AI22="","",VLOOKUP(AI22,シフト記号表!$C$6:$U$35,19,FALSE))</f>
        <v/>
      </c>
      <c r="AJ24" s="342" t="str">
        <f>IF(AJ22="","",VLOOKUP(AJ22,シフト記号表!$C$6:$U$35,19,FALSE))</f>
        <v/>
      </c>
      <c r="AK24" s="342" t="str">
        <f>IF(AK22="","",VLOOKUP(AK22,シフト記号表!$C$6:$U$35,19,FALSE))</f>
        <v/>
      </c>
      <c r="AL24" s="342" t="str">
        <f>IF(AL22="","",VLOOKUP(AL22,シフト記号表!$C$6:$U$35,19,FALSE))</f>
        <v/>
      </c>
      <c r="AM24" s="343" t="str">
        <f>IF(AM22="","",VLOOKUP(AM22,シフト記号表!$C$6:$U$35,19,FALSE))</f>
        <v/>
      </c>
      <c r="AN24" s="341" t="str">
        <f>IF(AN22="","",VLOOKUP(AN22,シフト記号表!$C$6:$U$35,19,FALSE))</f>
        <v/>
      </c>
      <c r="AO24" s="342" t="str">
        <f>IF(AO22="","",VLOOKUP(AO22,シフト記号表!$C$6:$U$35,19,FALSE))</f>
        <v/>
      </c>
      <c r="AP24" s="342" t="str">
        <f>IF(AP22="","",VLOOKUP(AP22,シフト記号表!$C$6:$U$35,19,FALSE))</f>
        <v/>
      </c>
      <c r="AQ24" s="342" t="str">
        <f>IF(AQ22="","",VLOOKUP(AQ22,シフト記号表!$C$6:$U$35,19,FALSE))</f>
        <v/>
      </c>
      <c r="AR24" s="342" t="str">
        <f>IF(AR22="","",VLOOKUP(AR22,シフト記号表!$C$6:$U$35,19,FALSE))</f>
        <v/>
      </c>
      <c r="AS24" s="342" t="str">
        <f>IF(AS22="","",VLOOKUP(AS22,シフト記号表!$C$6:$U$35,19,FALSE))</f>
        <v/>
      </c>
      <c r="AT24" s="343" t="str">
        <f>IF(AT22="","",VLOOKUP(AT22,シフト記号表!$C$6:$U$35,19,FALSE))</f>
        <v/>
      </c>
      <c r="AU24" s="341" t="str">
        <f>IF(AU22="","",VLOOKUP(AU22,シフト記号表!$C$6:$U$35,19,FALSE))</f>
        <v/>
      </c>
      <c r="AV24" s="342" t="str">
        <f>IF(AV22="","",VLOOKUP(AV22,シフト記号表!$C$6:$U$35,19,FALSE))</f>
        <v/>
      </c>
      <c r="AW24" s="342" t="str">
        <f>IF(AW22="","",VLOOKUP(AW22,シフト記号表!$C$6:$U$35,19,FALSE))</f>
        <v/>
      </c>
      <c r="AX24" s="775">
        <f>IF($BB$3="４週",SUM(S24:AT24),IF($BB$3="暦月",SUM(S24:AW24),""))</f>
        <v>0</v>
      </c>
      <c r="AY24" s="776"/>
      <c r="AZ24" s="777">
        <f>IF($BB$3="４週",AX24/4,IF($BB$3="暦月",参考様式１!AX24/(参考様式１!$BB$8/7),""))</f>
        <v>0</v>
      </c>
      <c r="BA24" s="778"/>
      <c r="BB24" s="762"/>
      <c r="BC24" s="763"/>
      <c r="BD24" s="763"/>
      <c r="BE24" s="763"/>
      <c r="BF24" s="764"/>
    </row>
    <row r="25" spans="2:58" ht="20.25" customHeight="1" x14ac:dyDescent="0.15">
      <c r="B25" s="698">
        <f>B22+1</f>
        <v>2</v>
      </c>
      <c r="C25" s="807"/>
      <c r="D25" s="808"/>
      <c r="E25" s="809"/>
      <c r="F25" s="225"/>
      <c r="G25" s="788"/>
      <c r="H25" s="790"/>
      <c r="I25" s="714"/>
      <c r="J25" s="714"/>
      <c r="K25" s="715"/>
      <c r="L25" s="791"/>
      <c r="M25" s="792"/>
      <c r="N25" s="792"/>
      <c r="O25" s="793"/>
      <c r="P25" s="797" t="s">
        <v>273</v>
      </c>
      <c r="Q25" s="798"/>
      <c r="R25" s="799"/>
      <c r="S25" s="214"/>
      <c r="T25" s="215"/>
      <c r="U25" s="215"/>
      <c r="V25" s="215"/>
      <c r="W25" s="215"/>
      <c r="X25" s="215"/>
      <c r="Y25" s="216"/>
      <c r="Z25" s="214"/>
      <c r="AA25" s="215"/>
      <c r="AB25" s="215"/>
      <c r="AC25" s="215"/>
      <c r="AD25" s="215"/>
      <c r="AE25" s="215"/>
      <c r="AF25" s="216"/>
      <c r="AG25" s="214"/>
      <c r="AH25" s="215"/>
      <c r="AI25" s="215"/>
      <c r="AJ25" s="215"/>
      <c r="AK25" s="215"/>
      <c r="AL25" s="215"/>
      <c r="AM25" s="216"/>
      <c r="AN25" s="214"/>
      <c r="AO25" s="215"/>
      <c r="AP25" s="215"/>
      <c r="AQ25" s="215"/>
      <c r="AR25" s="215"/>
      <c r="AS25" s="215"/>
      <c r="AT25" s="216"/>
      <c r="AU25" s="214"/>
      <c r="AV25" s="215"/>
      <c r="AW25" s="215"/>
      <c r="AX25" s="800"/>
      <c r="AY25" s="801"/>
      <c r="AZ25" s="802"/>
      <c r="BA25" s="803"/>
      <c r="BB25" s="804"/>
      <c r="BC25" s="805"/>
      <c r="BD25" s="805"/>
      <c r="BE25" s="805"/>
      <c r="BF25" s="806"/>
    </row>
    <row r="26" spans="2:58" ht="20.25" customHeight="1" x14ac:dyDescent="0.15">
      <c r="B26" s="698"/>
      <c r="C26" s="702"/>
      <c r="D26" s="703"/>
      <c r="E26" s="704"/>
      <c r="F26" s="217"/>
      <c r="G26" s="709"/>
      <c r="H26" s="713"/>
      <c r="I26" s="714"/>
      <c r="J26" s="714"/>
      <c r="K26" s="715"/>
      <c r="L26" s="719"/>
      <c r="M26" s="720"/>
      <c r="N26" s="720"/>
      <c r="O26" s="721"/>
      <c r="P26" s="765" t="s">
        <v>276</v>
      </c>
      <c r="Q26" s="766"/>
      <c r="R26" s="767"/>
      <c r="S26" s="338" t="str">
        <f>IF(S25="","",VLOOKUP(S25,シフト記号表!$C$6:$K$35,9,FALSE))</f>
        <v/>
      </c>
      <c r="T26" s="339" t="str">
        <f>IF(T25="","",VLOOKUP(T25,シフト記号表!$C$6:$K$35,9,FALSE))</f>
        <v/>
      </c>
      <c r="U26" s="339" t="str">
        <f>IF(U25="","",VLOOKUP(U25,シフト記号表!$C$6:$K$35,9,FALSE))</f>
        <v/>
      </c>
      <c r="V26" s="339" t="str">
        <f>IF(V25="","",VLOOKUP(V25,シフト記号表!$C$6:$K$35,9,FALSE))</f>
        <v/>
      </c>
      <c r="W26" s="339" t="str">
        <f>IF(W25="","",VLOOKUP(W25,シフト記号表!$C$6:$K$35,9,FALSE))</f>
        <v/>
      </c>
      <c r="X26" s="339" t="str">
        <f>IF(X25="","",VLOOKUP(X25,シフト記号表!$C$6:$K$35,9,FALSE))</f>
        <v/>
      </c>
      <c r="Y26" s="340" t="str">
        <f>IF(Y25="","",VLOOKUP(Y25,シフト記号表!$C$6:$K$35,9,FALSE))</f>
        <v/>
      </c>
      <c r="Z26" s="338" t="str">
        <f>IF(Z25="","",VLOOKUP(Z25,シフト記号表!$C$6:$K$35,9,FALSE))</f>
        <v/>
      </c>
      <c r="AA26" s="339" t="str">
        <f>IF(AA25="","",VLOOKUP(AA25,シフト記号表!$C$6:$K$35,9,FALSE))</f>
        <v/>
      </c>
      <c r="AB26" s="339" t="str">
        <f>IF(AB25="","",VLOOKUP(AB25,シフト記号表!$C$6:$K$35,9,FALSE))</f>
        <v/>
      </c>
      <c r="AC26" s="339" t="str">
        <f>IF(AC25="","",VLOOKUP(AC25,シフト記号表!$C$6:$K$35,9,FALSE))</f>
        <v/>
      </c>
      <c r="AD26" s="339" t="str">
        <f>IF(AD25="","",VLOOKUP(AD25,シフト記号表!$C$6:$K$35,9,FALSE))</f>
        <v/>
      </c>
      <c r="AE26" s="339" t="str">
        <f>IF(AE25="","",VLOOKUP(AE25,シフト記号表!$C$6:$K$35,9,FALSE))</f>
        <v/>
      </c>
      <c r="AF26" s="340" t="str">
        <f>IF(AF25="","",VLOOKUP(AF25,シフト記号表!$C$6:$K$35,9,FALSE))</f>
        <v/>
      </c>
      <c r="AG26" s="338" t="str">
        <f>IF(AG25="","",VLOOKUP(AG25,シフト記号表!$C$6:$K$35,9,FALSE))</f>
        <v/>
      </c>
      <c r="AH26" s="339" t="str">
        <f>IF(AH25="","",VLOOKUP(AH25,シフト記号表!$C$6:$K$35,9,FALSE))</f>
        <v/>
      </c>
      <c r="AI26" s="339" t="str">
        <f>IF(AI25="","",VLOOKUP(AI25,シフト記号表!$C$6:$K$35,9,FALSE))</f>
        <v/>
      </c>
      <c r="AJ26" s="339" t="str">
        <f>IF(AJ25="","",VLOOKUP(AJ25,シフト記号表!$C$6:$K$35,9,FALSE))</f>
        <v/>
      </c>
      <c r="AK26" s="339" t="str">
        <f>IF(AK25="","",VLOOKUP(AK25,シフト記号表!$C$6:$K$35,9,FALSE))</f>
        <v/>
      </c>
      <c r="AL26" s="339" t="str">
        <f>IF(AL25="","",VLOOKUP(AL25,シフト記号表!$C$6:$K$35,9,FALSE))</f>
        <v/>
      </c>
      <c r="AM26" s="340" t="str">
        <f>IF(AM25="","",VLOOKUP(AM25,シフト記号表!$C$6:$K$35,9,FALSE))</f>
        <v/>
      </c>
      <c r="AN26" s="338" t="str">
        <f>IF(AN25="","",VLOOKUP(AN25,シフト記号表!$C$6:$K$35,9,FALSE))</f>
        <v/>
      </c>
      <c r="AO26" s="339" t="str">
        <f>IF(AO25="","",VLOOKUP(AO25,シフト記号表!$C$6:$K$35,9,FALSE))</f>
        <v/>
      </c>
      <c r="AP26" s="339" t="str">
        <f>IF(AP25="","",VLOOKUP(AP25,シフト記号表!$C$6:$K$35,9,FALSE))</f>
        <v/>
      </c>
      <c r="AQ26" s="339" t="str">
        <f>IF(AQ25="","",VLOOKUP(AQ25,シフト記号表!$C$6:$K$35,9,FALSE))</f>
        <v/>
      </c>
      <c r="AR26" s="339" t="str">
        <f>IF(AR25="","",VLOOKUP(AR25,シフト記号表!$C$6:$K$35,9,FALSE))</f>
        <v/>
      </c>
      <c r="AS26" s="339" t="str">
        <f>IF(AS25="","",VLOOKUP(AS25,シフト記号表!$C$6:$K$35,9,FALSE))</f>
        <v/>
      </c>
      <c r="AT26" s="340" t="str">
        <f>IF(AT25="","",VLOOKUP(AT25,シフト記号表!$C$6:$K$35,9,FALSE))</f>
        <v/>
      </c>
      <c r="AU26" s="338" t="str">
        <f>IF(AU25="","",VLOOKUP(AU25,シフト記号表!$C$6:$K$35,9,FALSE))</f>
        <v/>
      </c>
      <c r="AV26" s="339" t="str">
        <f>IF(AV25="","",VLOOKUP(AV25,シフト記号表!$C$6:$K$35,9,FALSE))</f>
        <v/>
      </c>
      <c r="AW26" s="339" t="str">
        <f>IF(AW25="","",VLOOKUP(AW25,シフト記号表!$C$6:$K$35,9,FALSE))</f>
        <v/>
      </c>
      <c r="AX26" s="768">
        <f>IF($BB$3="４週",SUM(S26:AT26),IF($BB$3="暦月",SUM(S26:AW26),""))</f>
        <v>0</v>
      </c>
      <c r="AY26" s="769"/>
      <c r="AZ26" s="770">
        <f>IF($BB$3="４週",AX26/4,IF($BB$3="暦月",参考様式１!AX26/(参考様式１!$BB$8/7),""))</f>
        <v>0</v>
      </c>
      <c r="BA26" s="771"/>
      <c r="BB26" s="759"/>
      <c r="BC26" s="760"/>
      <c r="BD26" s="760"/>
      <c r="BE26" s="760"/>
      <c r="BF26" s="761"/>
    </row>
    <row r="27" spans="2:58" ht="20.25" customHeight="1" x14ac:dyDescent="0.15">
      <c r="B27" s="698"/>
      <c r="C27" s="705"/>
      <c r="D27" s="706"/>
      <c r="E27" s="707"/>
      <c r="F27" s="217">
        <f>C25</f>
        <v>0</v>
      </c>
      <c r="G27" s="789"/>
      <c r="H27" s="713"/>
      <c r="I27" s="714"/>
      <c r="J27" s="714"/>
      <c r="K27" s="715"/>
      <c r="L27" s="794"/>
      <c r="M27" s="795"/>
      <c r="N27" s="795"/>
      <c r="O27" s="796"/>
      <c r="P27" s="772" t="s">
        <v>277</v>
      </c>
      <c r="Q27" s="773"/>
      <c r="R27" s="774"/>
      <c r="S27" s="341" t="str">
        <f>IF(S25="","",VLOOKUP(S25,シフト記号表!$C$6:$U$35,19,FALSE))</f>
        <v/>
      </c>
      <c r="T27" s="342" t="str">
        <f>IF(T25="","",VLOOKUP(T25,シフト記号表!$C$6:$U$35,19,FALSE))</f>
        <v/>
      </c>
      <c r="U27" s="342" t="str">
        <f>IF(U25="","",VLOOKUP(U25,シフト記号表!$C$6:$U$35,19,FALSE))</f>
        <v/>
      </c>
      <c r="V27" s="342" t="str">
        <f>IF(V25="","",VLOOKUP(V25,シフト記号表!$C$6:$U$35,19,FALSE))</f>
        <v/>
      </c>
      <c r="W27" s="342" t="str">
        <f>IF(W25="","",VLOOKUP(W25,シフト記号表!$C$6:$U$35,19,FALSE))</f>
        <v/>
      </c>
      <c r="X27" s="342" t="str">
        <f>IF(X25="","",VLOOKUP(X25,シフト記号表!$C$6:$U$35,19,FALSE))</f>
        <v/>
      </c>
      <c r="Y27" s="343" t="str">
        <f>IF(Y25="","",VLOOKUP(Y25,シフト記号表!$C$6:$U$35,19,FALSE))</f>
        <v/>
      </c>
      <c r="Z27" s="341" t="str">
        <f>IF(Z25="","",VLOOKUP(Z25,シフト記号表!$C$6:$U$35,19,FALSE))</f>
        <v/>
      </c>
      <c r="AA27" s="342" t="str">
        <f>IF(AA25="","",VLOOKUP(AA25,シフト記号表!$C$6:$U$35,19,FALSE))</f>
        <v/>
      </c>
      <c r="AB27" s="342" t="str">
        <f>IF(AB25="","",VLOOKUP(AB25,シフト記号表!$C$6:$U$35,19,FALSE))</f>
        <v/>
      </c>
      <c r="AC27" s="342" t="str">
        <f>IF(AC25="","",VLOOKUP(AC25,シフト記号表!$C$6:$U$35,19,FALSE))</f>
        <v/>
      </c>
      <c r="AD27" s="342" t="str">
        <f>IF(AD25="","",VLOOKUP(AD25,シフト記号表!$C$6:$U$35,19,FALSE))</f>
        <v/>
      </c>
      <c r="AE27" s="342" t="str">
        <f>IF(AE25="","",VLOOKUP(AE25,シフト記号表!$C$6:$U$35,19,FALSE))</f>
        <v/>
      </c>
      <c r="AF27" s="343" t="str">
        <f>IF(AF25="","",VLOOKUP(AF25,シフト記号表!$C$6:$U$35,19,FALSE))</f>
        <v/>
      </c>
      <c r="AG27" s="341" t="str">
        <f>IF(AG25="","",VLOOKUP(AG25,シフト記号表!$C$6:$U$35,19,FALSE))</f>
        <v/>
      </c>
      <c r="AH27" s="342" t="str">
        <f>IF(AH25="","",VLOOKUP(AH25,シフト記号表!$C$6:$U$35,19,FALSE))</f>
        <v/>
      </c>
      <c r="AI27" s="342" t="str">
        <f>IF(AI25="","",VLOOKUP(AI25,シフト記号表!$C$6:$U$35,19,FALSE))</f>
        <v/>
      </c>
      <c r="AJ27" s="342" t="str">
        <f>IF(AJ25="","",VLOOKUP(AJ25,シフト記号表!$C$6:$U$35,19,FALSE))</f>
        <v/>
      </c>
      <c r="AK27" s="342" t="str">
        <f>IF(AK25="","",VLOOKUP(AK25,シフト記号表!$C$6:$U$35,19,FALSE))</f>
        <v/>
      </c>
      <c r="AL27" s="342" t="str">
        <f>IF(AL25="","",VLOOKUP(AL25,シフト記号表!$C$6:$U$35,19,FALSE))</f>
        <v/>
      </c>
      <c r="AM27" s="343" t="str">
        <f>IF(AM25="","",VLOOKUP(AM25,シフト記号表!$C$6:$U$35,19,FALSE))</f>
        <v/>
      </c>
      <c r="AN27" s="341" t="str">
        <f>IF(AN25="","",VLOOKUP(AN25,シフト記号表!$C$6:$U$35,19,FALSE))</f>
        <v/>
      </c>
      <c r="AO27" s="342" t="str">
        <f>IF(AO25="","",VLOOKUP(AO25,シフト記号表!$C$6:$U$35,19,FALSE))</f>
        <v/>
      </c>
      <c r="AP27" s="342" t="str">
        <f>IF(AP25="","",VLOOKUP(AP25,シフト記号表!$C$6:$U$35,19,FALSE))</f>
        <v/>
      </c>
      <c r="AQ27" s="342" t="str">
        <f>IF(AQ25="","",VLOOKUP(AQ25,シフト記号表!$C$6:$U$35,19,FALSE))</f>
        <v/>
      </c>
      <c r="AR27" s="342" t="str">
        <f>IF(AR25="","",VLOOKUP(AR25,シフト記号表!$C$6:$U$35,19,FALSE))</f>
        <v/>
      </c>
      <c r="AS27" s="342" t="str">
        <f>IF(AS25="","",VLOOKUP(AS25,シフト記号表!$C$6:$U$35,19,FALSE))</f>
        <v/>
      </c>
      <c r="AT27" s="343" t="str">
        <f>IF(AT25="","",VLOOKUP(AT25,シフト記号表!$C$6:$U$35,19,FALSE))</f>
        <v/>
      </c>
      <c r="AU27" s="341" t="str">
        <f>IF(AU25="","",VLOOKUP(AU25,シフト記号表!$C$6:$U$35,19,FALSE))</f>
        <v/>
      </c>
      <c r="AV27" s="342" t="str">
        <f>IF(AV25="","",VLOOKUP(AV25,シフト記号表!$C$6:$U$35,19,FALSE))</f>
        <v/>
      </c>
      <c r="AW27" s="342" t="str">
        <f>IF(AW25="","",VLOOKUP(AW25,シフト記号表!$C$6:$U$35,19,FALSE))</f>
        <v/>
      </c>
      <c r="AX27" s="775">
        <f>IF($BB$3="４週",SUM(S27:AT27),IF($BB$3="暦月",SUM(S27:AW27),""))</f>
        <v>0</v>
      </c>
      <c r="AY27" s="776"/>
      <c r="AZ27" s="777">
        <f>IF($BB$3="４週",AX27/4,IF($BB$3="暦月",参考様式１!AX27/(参考様式１!$BB$8/7),""))</f>
        <v>0</v>
      </c>
      <c r="BA27" s="778"/>
      <c r="BB27" s="762"/>
      <c r="BC27" s="763"/>
      <c r="BD27" s="763"/>
      <c r="BE27" s="763"/>
      <c r="BF27" s="764"/>
    </row>
    <row r="28" spans="2:58" ht="20.25" customHeight="1" x14ac:dyDescent="0.15">
      <c r="B28" s="698">
        <f>B25+1</f>
        <v>3</v>
      </c>
      <c r="C28" s="779"/>
      <c r="D28" s="780"/>
      <c r="E28" s="781"/>
      <c r="F28" s="225"/>
      <c r="G28" s="788"/>
      <c r="H28" s="790"/>
      <c r="I28" s="714"/>
      <c r="J28" s="714"/>
      <c r="K28" s="715"/>
      <c r="L28" s="791"/>
      <c r="M28" s="792"/>
      <c r="N28" s="792"/>
      <c r="O28" s="793"/>
      <c r="P28" s="797" t="s">
        <v>273</v>
      </c>
      <c r="Q28" s="798"/>
      <c r="R28" s="799"/>
      <c r="S28" s="214"/>
      <c r="T28" s="215"/>
      <c r="U28" s="215"/>
      <c r="V28" s="215"/>
      <c r="W28" s="215"/>
      <c r="X28" s="215"/>
      <c r="Y28" s="216"/>
      <c r="Z28" s="214"/>
      <c r="AA28" s="215"/>
      <c r="AB28" s="215"/>
      <c r="AC28" s="215"/>
      <c r="AD28" s="215"/>
      <c r="AE28" s="215"/>
      <c r="AF28" s="216"/>
      <c r="AG28" s="214"/>
      <c r="AH28" s="215"/>
      <c r="AI28" s="215"/>
      <c r="AJ28" s="215"/>
      <c r="AK28" s="215"/>
      <c r="AL28" s="215"/>
      <c r="AM28" s="216"/>
      <c r="AN28" s="214"/>
      <c r="AO28" s="215"/>
      <c r="AP28" s="215"/>
      <c r="AQ28" s="215"/>
      <c r="AR28" s="215"/>
      <c r="AS28" s="215"/>
      <c r="AT28" s="216"/>
      <c r="AU28" s="214"/>
      <c r="AV28" s="215"/>
      <c r="AW28" s="215"/>
      <c r="AX28" s="800"/>
      <c r="AY28" s="801"/>
      <c r="AZ28" s="802"/>
      <c r="BA28" s="803"/>
      <c r="BB28" s="804"/>
      <c r="BC28" s="805"/>
      <c r="BD28" s="805"/>
      <c r="BE28" s="805"/>
      <c r="BF28" s="806"/>
    </row>
    <row r="29" spans="2:58" ht="20.25" customHeight="1" x14ac:dyDescent="0.15">
      <c r="B29" s="698"/>
      <c r="C29" s="782"/>
      <c r="D29" s="783"/>
      <c r="E29" s="784"/>
      <c r="F29" s="217"/>
      <c r="G29" s="709"/>
      <c r="H29" s="713"/>
      <c r="I29" s="714"/>
      <c r="J29" s="714"/>
      <c r="K29" s="715"/>
      <c r="L29" s="719"/>
      <c r="M29" s="720"/>
      <c r="N29" s="720"/>
      <c r="O29" s="721"/>
      <c r="P29" s="765" t="s">
        <v>276</v>
      </c>
      <c r="Q29" s="766"/>
      <c r="R29" s="767"/>
      <c r="S29" s="338" t="str">
        <f>IF(S28="","",VLOOKUP(S28,シフト記号表!$C$6:$K$35,9,FALSE))</f>
        <v/>
      </c>
      <c r="T29" s="339" t="str">
        <f>IF(T28="","",VLOOKUP(T28,シフト記号表!$C$6:$K$35,9,FALSE))</f>
        <v/>
      </c>
      <c r="U29" s="339" t="str">
        <f>IF(U28="","",VLOOKUP(U28,シフト記号表!$C$6:$K$35,9,FALSE))</f>
        <v/>
      </c>
      <c r="V29" s="339" t="str">
        <f>IF(V28="","",VLOOKUP(V28,シフト記号表!$C$6:$K$35,9,FALSE))</f>
        <v/>
      </c>
      <c r="W29" s="339" t="str">
        <f>IF(W28="","",VLOOKUP(W28,シフト記号表!$C$6:$K$35,9,FALSE))</f>
        <v/>
      </c>
      <c r="X29" s="339" t="str">
        <f>IF(X28="","",VLOOKUP(X28,シフト記号表!$C$6:$K$35,9,FALSE))</f>
        <v/>
      </c>
      <c r="Y29" s="340" t="str">
        <f>IF(Y28="","",VLOOKUP(Y28,シフト記号表!$C$6:$K$35,9,FALSE))</f>
        <v/>
      </c>
      <c r="Z29" s="338" t="str">
        <f>IF(Z28="","",VLOOKUP(Z28,シフト記号表!$C$6:$K$35,9,FALSE))</f>
        <v/>
      </c>
      <c r="AA29" s="339" t="str">
        <f>IF(AA28="","",VLOOKUP(AA28,シフト記号表!$C$6:$K$35,9,FALSE))</f>
        <v/>
      </c>
      <c r="AB29" s="339" t="str">
        <f>IF(AB28="","",VLOOKUP(AB28,シフト記号表!$C$6:$K$35,9,FALSE))</f>
        <v/>
      </c>
      <c r="AC29" s="339" t="str">
        <f>IF(AC28="","",VLOOKUP(AC28,シフト記号表!$C$6:$K$35,9,FALSE))</f>
        <v/>
      </c>
      <c r="AD29" s="339" t="str">
        <f>IF(AD28="","",VLOOKUP(AD28,シフト記号表!$C$6:$K$35,9,FALSE))</f>
        <v/>
      </c>
      <c r="AE29" s="339" t="str">
        <f>IF(AE28="","",VLOOKUP(AE28,シフト記号表!$C$6:$K$35,9,FALSE))</f>
        <v/>
      </c>
      <c r="AF29" s="340" t="str">
        <f>IF(AF28="","",VLOOKUP(AF28,シフト記号表!$C$6:$K$35,9,FALSE))</f>
        <v/>
      </c>
      <c r="AG29" s="338" t="str">
        <f>IF(AG28="","",VLOOKUP(AG28,シフト記号表!$C$6:$K$35,9,FALSE))</f>
        <v/>
      </c>
      <c r="AH29" s="339" t="str">
        <f>IF(AH28="","",VLOOKUP(AH28,シフト記号表!$C$6:$K$35,9,FALSE))</f>
        <v/>
      </c>
      <c r="AI29" s="339" t="str">
        <f>IF(AI28="","",VLOOKUP(AI28,シフト記号表!$C$6:$K$35,9,FALSE))</f>
        <v/>
      </c>
      <c r="AJ29" s="339" t="str">
        <f>IF(AJ28="","",VLOOKUP(AJ28,シフト記号表!$C$6:$K$35,9,FALSE))</f>
        <v/>
      </c>
      <c r="AK29" s="339" t="str">
        <f>IF(AK28="","",VLOOKUP(AK28,シフト記号表!$C$6:$K$35,9,FALSE))</f>
        <v/>
      </c>
      <c r="AL29" s="339" t="str">
        <f>IF(AL28="","",VLOOKUP(AL28,シフト記号表!$C$6:$K$35,9,FALSE))</f>
        <v/>
      </c>
      <c r="AM29" s="340" t="str">
        <f>IF(AM28="","",VLOOKUP(AM28,シフト記号表!$C$6:$K$35,9,FALSE))</f>
        <v/>
      </c>
      <c r="AN29" s="338" t="str">
        <f>IF(AN28="","",VLOOKUP(AN28,シフト記号表!$C$6:$K$35,9,FALSE))</f>
        <v/>
      </c>
      <c r="AO29" s="339" t="str">
        <f>IF(AO28="","",VLOOKUP(AO28,シフト記号表!$C$6:$K$35,9,FALSE))</f>
        <v/>
      </c>
      <c r="AP29" s="339" t="str">
        <f>IF(AP28="","",VLOOKUP(AP28,シフト記号表!$C$6:$K$35,9,FALSE))</f>
        <v/>
      </c>
      <c r="AQ29" s="339" t="str">
        <f>IF(AQ28="","",VLOOKUP(AQ28,シフト記号表!$C$6:$K$35,9,FALSE))</f>
        <v/>
      </c>
      <c r="AR29" s="339" t="str">
        <f>IF(AR28="","",VLOOKUP(AR28,シフト記号表!$C$6:$K$35,9,FALSE))</f>
        <v/>
      </c>
      <c r="AS29" s="339" t="str">
        <f>IF(AS28="","",VLOOKUP(AS28,シフト記号表!$C$6:$K$35,9,FALSE))</f>
        <v/>
      </c>
      <c r="AT29" s="340" t="str">
        <f>IF(AT28="","",VLOOKUP(AT28,シフト記号表!$C$6:$K$35,9,FALSE))</f>
        <v/>
      </c>
      <c r="AU29" s="338" t="str">
        <f>IF(AU28="","",VLOOKUP(AU28,シフト記号表!$C$6:$K$35,9,FALSE))</f>
        <v/>
      </c>
      <c r="AV29" s="339" t="str">
        <f>IF(AV28="","",VLOOKUP(AV28,シフト記号表!$C$6:$K$35,9,FALSE))</f>
        <v/>
      </c>
      <c r="AW29" s="339" t="str">
        <f>IF(AW28="","",VLOOKUP(AW28,シフト記号表!$C$6:$K$35,9,FALSE))</f>
        <v/>
      </c>
      <c r="AX29" s="768">
        <f>IF($BB$3="４週",SUM(S29:AT29),IF($BB$3="暦月",SUM(S29:AW29),""))</f>
        <v>0</v>
      </c>
      <c r="AY29" s="769"/>
      <c r="AZ29" s="770">
        <f>IF($BB$3="４週",AX29/4,IF($BB$3="暦月",参考様式１!AX29/(参考様式１!$BB$8/7),""))</f>
        <v>0</v>
      </c>
      <c r="BA29" s="771"/>
      <c r="BB29" s="759"/>
      <c r="BC29" s="760"/>
      <c r="BD29" s="760"/>
      <c r="BE29" s="760"/>
      <c r="BF29" s="761"/>
    </row>
    <row r="30" spans="2:58" ht="20.25" customHeight="1" x14ac:dyDescent="0.15">
      <c r="B30" s="698"/>
      <c r="C30" s="785"/>
      <c r="D30" s="786"/>
      <c r="E30" s="787"/>
      <c r="F30" s="217">
        <f>C28</f>
        <v>0</v>
      </c>
      <c r="G30" s="789"/>
      <c r="H30" s="713"/>
      <c r="I30" s="714"/>
      <c r="J30" s="714"/>
      <c r="K30" s="715"/>
      <c r="L30" s="794"/>
      <c r="M30" s="795"/>
      <c r="N30" s="795"/>
      <c r="O30" s="796"/>
      <c r="P30" s="772" t="s">
        <v>277</v>
      </c>
      <c r="Q30" s="773"/>
      <c r="R30" s="774"/>
      <c r="S30" s="341" t="str">
        <f>IF(S28="","",VLOOKUP(S28,シフト記号表!$C$6:$U$35,19,FALSE))</f>
        <v/>
      </c>
      <c r="T30" s="342" t="str">
        <f>IF(T28="","",VLOOKUP(T28,シフト記号表!$C$6:$U$35,19,FALSE))</f>
        <v/>
      </c>
      <c r="U30" s="342" t="str">
        <f>IF(U28="","",VLOOKUP(U28,シフト記号表!$C$6:$U$35,19,FALSE))</f>
        <v/>
      </c>
      <c r="V30" s="342" t="str">
        <f>IF(V28="","",VLOOKUP(V28,シフト記号表!$C$6:$U$35,19,FALSE))</f>
        <v/>
      </c>
      <c r="W30" s="342" t="str">
        <f>IF(W28="","",VLOOKUP(W28,シフト記号表!$C$6:$U$35,19,FALSE))</f>
        <v/>
      </c>
      <c r="X30" s="342" t="str">
        <f>IF(X28="","",VLOOKUP(X28,シフト記号表!$C$6:$U$35,19,FALSE))</f>
        <v/>
      </c>
      <c r="Y30" s="343" t="str">
        <f>IF(Y28="","",VLOOKUP(Y28,シフト記号表!$C$6:$U$35,19,FALSE))</f>
        <v/>
      </c>
      <c r="Z30" s="341" t="str">
        <f>IF(Z28="","",VLOOKUP(Z28,シフト記号表!$C$6:$U$35,19,FALSE))</f>
        <v/>
      </c>
      <c r="AA30" s="342" t="str">
        <f>IF(AA28="","",VLOOKUP(AA28,シフト記号表!$C$6:$U$35,19,FALSE))</f>
        <v/>
      </c>
      <c r="AB30" s="342" t="str">
        <f>IF(AB28="","",VLOOKUP(AB28,シフト記号表!$C$6:$U$35,19,FALSE))</f>
        <v/>
      </c>
      <c r="AC30" s="342" t="str">
        <f>IF(AC28="","",VLOOKUP(AC28,シフト記号表!$C$6:$U$35,19,FALSE))</f>
        <v/>
      </c>
      <c r="AD30" s="342" t="str">
        <f>IF(AD28="","",VLOOKUP(AD28,シフト記号表!$C$6:$U$35,19,FALSE))</f>
        <v/>
      </c>
      <c r="AE30" s="342" t="str">
        <f>IF(AE28="","",VLOOKUP(AE28,シフト記号表!$C$6:$U$35,19,FALSE))</f>
        <v/>
      </c>
      <c r="AF30" s="343" t="str">
        <f>IF(AF28="","",VLOOKUP(AF28,シフト記号表!$C$6:$U$35,19,FALSE))</f>
        <v/>
      </c>
      <c r="AG30" s="341" t="str">
        <f>IF(AG28="","",VLOOKUP(AG28,シフト記号表!$C$6:$U$35,19,FALSE))</f>
        <v/>
      </c>
      <c r="AH30" s="342" t="str">
        <f>IF(AH28="","",VLOOKUP(AH28,シフト記号表!$C$6:$U$35,19,FALSE))</f>
        <v/>
      </c>
      <c r="AI30" s="342" t="str">
        <f>IF(AI28="","",VLOOKUP(AI28,シフト記号表!$C$6:$U$35,19,FALSE))</f>
        <v/>
      </c>
      <c r="AJ30" s="342" t="str">
        <f>IF(AJ28="","",VLOOKUP(AJ28,シフト記号表!$C$6:$U$35,19,FALSE))</f>
        <v/>
      </c>
      <c r="AK30" s="342" t="str">
        <f>IF(AK28="","",VLOOKUP(AK28,シフト記号表!$C$6:$U$35,19,FALSE))</f>
        <v/>
      </c>
      <c r="AL30" s="342" t="str">
        <f>IF(AL28="","",VLOOKUP(AL28,シフト記号表!$C$6:$U$35,19,FALSE))</f>
        <v/>
      </c>
      <c r="AM30" s="343" t="str">
        <f>IF(AM28="","",VLOOKUP(AM28,シフト記号表!$C$6:$U$35,19,FALSE))</f>
        <v/>
      </c>
      <c r="AN30" s="341" t="str">
        <f>IF(AN28="","",VLOOKUP(AN28,シフト記号表!$C$6:$U$35,19,FALSE))</f>
        <v/>
      </c>
      <c r="AO30" s="342" t="str">
        <f>IF(AO28="","",VLOOKUP(AO28,シフト記号表!$C$6:$U$35,19,FALSE))</f>
        <v/>
      </c>
      <c r="AP30" s="342" t="str">
        <f>IF(AP28="","",VLOOKUP(AP28,シフト記号表!$C$6:$U$35,19,FALSE))</f>
        <v/>
      </c>
      <c r="AQ30" s="342" t="str">
        <f>IF(AQ28="","",VLOOKUP(AQ28,シフト記号表!$C$6:$U$35,19,FALSE))</f>
        <v/>
      </c>
      <c r="AR30" s="342" t="str">
        <f>IF(AR28="","",VLOOKUP(AR28,シフト記号表!$C$6:$U$35,19,FALSE))</f>
        <v/>
      </c>
      <c r="AS30" s="342" t="str">
        <f>IF(AS28="","",VLOOKUP(AS28,シフト記号表!$C$6:$U$35,19,FALSE))</f>
        <v/>
      </c>
      <c r="AT30" s="343" t="str">
        <f>IF(AT28="","",VLOOKUP(AT28,シフト記号表!$C$6:$U$35,19,FALSE))</f>
        <v/>
      </c>
      <c r="AU30" s="341" t="str">
        <f>IF(AU28="","",VLOOKUP(AU28,シフト記号表!$C$6:$U$35,19,FALSE))</f>
        <v/>
      </c>
      <c r="AV30" s="342" t="str">
        <f>IF(AV28="","",VLOOKUP(AV28,シフト記号表!$C$6:$U$35,19,FALSE))</f>
        <v/>
      </c>
      <c r="AW30" s="342" t="str">
        <f>IF(AW28="","",VLOOKUP(AW28,シフト記号表!$C$6:$U$35,19,FALSE))</f>
        <v/>
      </c>
      <c r="AX30" s="775">
        <f>IF($BB$3="４週",SUM(S30:AT30),IF($BB$3="暦月",SUM(S30:AW30),""))</f>
        <v>0</v>
      </c>
      <c r="AY30" s="776"/>
      <c r="AZ30" s="777">
        <f>IF($BB$3="４週",AX30/4,IF($BB$3="暦月",参考様式１!AX30/(参考様式１!$BB$8/7),""))</f>
        <v>0</v>
      </c>
      <c r="BA30" s="778"/>
      <c r="BB30" s="762"/>
      <c r="BC30" s="763"/>
      <c r="BD30" s="763"/>
      <c r="BE30" s="763"/>
      <c r="BF30" s="764"/>
    </row>
    <row r="31" spans="2:58" ht="20.25" customHeight="1" x14ac:dyDescent="0.15">
      <c r="B31" s="698">
        <f>B28+1</f>
        <v>4</v>
      </c>
      <c r="C31" s="779"/>
      <c r="D31" s="780"/>
      <c r="E31" s="781"/>
      <c r="F31" s="225"/>
      <c r="G31" s="788"/>
      <c r="H31" s="790"/>
      <c r="I31" s="714"/>
      <c r="J31" s="714"/>
      <c r="K31" s="715"/>
      <c r="L31" s="791"/>
      <c r="M31" s="792"/>
      <c r="N31" s="792"/>
      <c r="O31" s="793"/>
      <c r="P31" s="797" t="s">
        <v>273</v>
      </c>
      <c r="Q31" s="798"/>
      <c r="R31" s="799"/>
      <c r="S31" s="214"/>
      <c r="T31" s="215"/>
      <c r="U31" s="215"/>
      <c r="V31" s="215"/>
      <c r="W31" s="215"/>
      <c r="X31" s="215"/>
      <c r="Y31" s="216"/>
      <c r="Z31" s="214"/>
      <c r="AA31" s="215"/>
      <c r="AB31" s="215"/>
      <c r="AC31" s="215"/>
      <c r="AD31" s="215"/>
      <c r="AE31" s="215"/>
      <c r="AF31" s="216"/>
      <c r="AG31" s="214"/>
      <c r="AH31" s="215"/>
      <c r="AI31" s="215"/>
      <c r="AJ31" s="215"/>
      <c r="AK31" s="215"/>
      <c r="AL31" s="215"/>
      <c r="AM31" s="216"/>
      <c r="AN31" s="214"/>
      <c r="AO31" s="215"/>
      <c r="AP31" s="215"/>
      <c r="AQ31" s="215"/>
      <c r="AR31" s="215"/>
      <c r="AS31" s="215"/>
      <c r="AT31" s="216"/>
      <c r="AU31" s="214"/>
      <c r="AV31" s="215"/>
      <c r="AW31" s="215"/>
      <c r="AX31" s="800"/>
      <c r="AY31" s="801"/>
      <c r="AZ31" s="802"/>
      <c r="BA31" s="803"/>
      <c r="BB31" s="804"/>
      <c r="BC31" s="805"/>
      <c r="BD31" s="805"/>
      <c r="BE31" s="805"/>
      <c r="BF31" s="806"/>
    </row>
    <row r="32" spans="2:58" ht="20.25" customHeight="1" x14ac:dyDescent="0.15">
      <c r="B32" s="698"/>
      <c r="C32" s="782"/>
      <c r="D32" s="783"/>
      <c r="E32" s="784"/>
      <c r="F32" s="217"/>
      <c r="G32" s="709"/>
      <c r="H32" s="713"/>
      <c r="I32" s="714"/>
      <c r="J32" s="714"/>
      <c r="K32" s="715"/>
      <c r="L32" s="719"/>
      <c r="M32" s="720"/>
      <c r="N32" s="720"/>
      <c r="O32" s="721"/>
      <c r="P32" s="765" t="s">
        <v>276</v>
      </c>
      <c r="Q32" s="766"/>
      <c r="R32" s="767"/>
      <c r="S32" s="338" t="str">
        <f>IF(S31="","",VLOOKUP(S31,シフト記号表!$C$6:$K$35,9,FALSE))</f>
        <v/>
      </c>
      <c r="T32" s="339" t="str">
        <f>IF(T31="","",VLOOKUP(T31,シフト記号表!$C$6:$K$35,9,FALSE))</f>
        <v/>
      </c>
      <c r="U32" s="339" t="str">
        <f>IF(U31="","",VLOOKUP(U31,シフト記号表!$C$6:$K$35,9,FALSE))</f>
        <v/>
      </c>
      <c r="V32" s="339" t="str">
        <f>IF(V31="","",VLOOKUP(V31,シフト記号表!$C$6:$K$35,9,FALSE))</f>
        <v/>
      </c>
      <c r="W32" s="339" t="str">
        <f>IF(W31="","",VLOOKUP(W31,シフト記号表!$C$6:$K$35,9,FALSE))</f>
        <v/>
      </c>
      <c r="X32" s="339" t="str">
        <f>IF(X31="","",VLOOKUP(X31,シフト記号表!$C$6:$K$35,9,FALSE))</f>
        <v/>
      </c>
      <c r="Y32" s="340" t="str">
        <f>IF(Y31="","",VLOOKUP(Y31,シフト記号表!$C$6:$K$35,9,FALSE))</f>
        <v/>
      </c>
      <c r="Z32" s="338" t="str">
        <f>IF(Z31="","",VLOOKUP(Z31,シフト記号表!$C$6:$K$35,9,FALSE))</f>
        <v/>
      </c>
      <c r="AA32" s="339" t="str">
        <f>IF(AA31="","",VLOOKUP(AA31,シフト記号表!$C$6:$K$35,9,FALSE))</f>
        <v/>
      </c>
      <c r="AB32" s="339" t="str">
        <f>IF(AB31="","",VLOOKUP(AB31,シフト記号表!$C$6:$K$35,9,FALSE))</f>
        <v/>
      </c>
      <c r="AC32" s="339" t="str">
        <f>IF(AC31="","",VLOOKUP(AC31,シフト記号表!$C$6:$K$35,9,FALSE))</f>
        <v/>
      </c>
      <c r="AD32" s="339" t="str">
        <f>IF(AD31="","",VLOOKUP(AD31,シフト記号表!$C$6:$K$35,9,FALSE))</f>
        <v/>
      </c>
      <c r="AE32" s="339" t="str">
        <f>IF(AE31="","",VLOOKUP(AE31,シフト記号表!$C$6:$K$35,9,FALSE))</f>
        <v/>
      </c>
      <c r="AF32" s="340" t="str">
        <f>IF(AF31="","",VLOOKUP(AF31,シフト記号表!$C$6:$K$35,9,FALSE))</f>
        <v/>
      </c>
      <c r="AG32" s="338" t="str">
        <f>IF(AG31="","",VLOOKUP(AG31,シフト記号表!$C$6:$K$35,9,FALSE))</f>
        <v/>
      </c>
      <c r="AH32" s="339" t="str">
        <f>IF(AH31="","",VLOOKUP(AH31,シフト記号表!$C$6:$K$35,9,FALSE))</f>
        <v/>
      </c>
      <c r="AI32" s="339" t="str">
        <f>IF(AI31="","",VLOOKUP(AI31,シフト記号表!$C$6:$K$35,9,FALSE))</f>
        <v/>
      </c>
      <c r="AJ32" s="339" t="str">
        <f>IF(AJ31="","",VLOOKUP(AJ31,シフト記号表!$C$6:$K$35,9,FALSE))</f>
        <v/>
      </c>
      <c r="AK32" s="339" t="str">
        <f>IF(AK31="","",VLOOKUP(AK31,シフト記号表!$C$6:$K$35,9,FALSE))</f>
        <v/>
      </c>
      <c r="AL32" s="339" t="str">
        <f>IF(AL31="","",VLOOKUP(AL31,シフト記号表!$C$6:$K$35,9,FALSE))</f>
        <v/>
      </c>
      <c r="AM32" s="340" t="str">
        <f>IF(AM31="","",VLOOKUP(AM31,シフト記号表!$C$6:$K$35,9,FALSE))</f>
        <v/>
      </c>
      <c r="AN32" s="338" t="str">
        <f>IF(AN31="","",VLOOKUP(AN31,シフト記号表!$C$6:$K$35,9,FALSE))</f>
        <v/>
      </c>
      <c r="AO32" s="339" t="str">
        <f>IF(AO31="","",VLOOKUP(AO31,シフト記号表!$C$6:$K$35,9,FALSE))</f>
        <v/>
      </c>
      <c r="AP32" s="339" t="str">
        <f>IF(AP31="","",VLOOKUP(AP31,シフト記号表!$C$6:$K$35,9,FALSE))</f>
        <v/>
      </c>
      <c r="AQ32" s="339" t="str">
        <f>IF(AQ31="","",VLOOKUP(AQ31,シフト記号表!$C$6:$K$35,9,FALSE))</f>
        <v/>
      </c>
      <c r="AR32" s="339" t="str">
        <f>IF(AR31="","",VLOOKUP(AR31,シフト記号表!$C$6:$K$35,9,FALSE))</f>
        <v/>
      </c>
      <c r="AS32" s="339" t="str">
        <f>IF(AS31="","",VLOOKUP(AS31,シフト記号表!$C$6:$K$35,9,FALSE))</f>
        <v/>
      </c>
      <c r="AT32" s="340" t="str">
        <f>IF(AT31="","",VLOOKUP(AT31,シフト記号表!$C$6:$K$35,9,FALSE))</f>
        <v/>
      </c>
      <c r="AU32" s="338" t="str">
        <f>IF(AU31="","",VLOOKUP(AU31,シフト記号表!$C$6:$K$35,9,FALSE))</f>
        <v/>
      </c>
      <c r="AV32" s="339" t="str">
        <f>IF(AV31="","",VLOOKUP(AV31,シフト記号表!$C$6:$K$35,9,FALSE))</f>
        <v/>
      </c>
      <c r="AW32" s="339" t="str">
        <f>IF(AW31="","",VLOOKUP(AW31,シフト記号表!$C$6:$K$35,9,FALSE))</f>
        <v/>
      </c>
      <c r="AX32" s="768">
        <f>IF($BB$3="４週",SUM(S32:AT32),IF($BB$3="暦月",SUM(S32:AW32),""))</f>
        <v>0</v>
      </c>
      <c r="AY32" s="769"/>
      <c r="AZ32" s="770">
        <f>IF($BB$3="４週",AX32/4,IF($BB$3="暦月",参考様式１!AX32/(参考様式１!$BB$8/7),""))</f>
        <v>0</v>
      </c>
      <c r="BA32" s="771"/>
      <c r="BB32" s="759"/>
      <c r="BC32" s="760"/>
      <c r="BD32" s="760"/>
      <c r="BE32" s="760"/>
      <c r="BF32" s="761"/>
    </row>
    <row r="33" spans="2:58" ht="20.25" customHeight="1" x14ac:dyDescent="0.15">
      <c r="B33" s="698"/>
      <c r="C33" s="785"/>
      <c r="D33" s="786"/>
      <c r="E33" s="787"/>
      <c r="F33" s="217">
        <f>C31</f>
        <v>0</v>
      </c>
      <c r="G33" s="789"/>
      <c r="H33" s="713"/>
      <c r="I33" s="714"/>
      <c r="J33" s="714"/>
      <c r="K33" s="715"/>
      <c r="L33" s="794"/>
      <c r="M33" s="795"/>
      <c r="N33" s="795"/>
      <c r="O33" s="796"/>
      <c r="P33" s="772" t="s">
        <v>277</v>
      </c>
      <c r="Q33" s="773"/>
      <c r="R33" s="774"/>
      <c r="S33" s="341" t="str">
        <f>IF(S31="","",VLOOKUP(S31,シフト記号表!$C$6:$U$35,19,FALSE))</f>
        <v/>
      </c>
      <c r="T33" s="342" t="str">
        <f>IF(T31="","",VLOOKUP(T31,シフト記号表!$C$6:$U$35,19,FALSE))</f>
        <v/>
      </c>
      <c r="U33" s="342" t="str">
        <f>IF(U31="","",VLOOKUP(U31,シフト記号表!$C$6:$U$35,19,FALSE))</f>
        <v/>
      </c>
      <c r="V33" s="342" t="str">
        <f>IF(V31="","",VLOOKUP(V31,シフト記号表!$C$6:$U$35,19,FALSE))</f>
        <v/>
      </c>
      <c r="W33" s="342" t="str">
        <f>IF(W31="","",VLOOKUP(W31,シフト記号表!$C$6:$U$35,19,FALSE))</f>
        <v/>
      </c>
      <c r="X33" s="342" t="str">
        <f>IF(X31="","",VLOOKUP(X31,シフト記号表!$C$6:$U$35,19,FALSE))</f>
        <v/>
      </c>
      <c r="Y33" s="343" t="str">
        <f>IF(Y31="","",VLOOKUP(Y31,シフト記号表!$C$6:$U$35,19,FALSE))</f>
        <v/>
      </c>
      <c r="Z33" s="341" t="str">
        <f>IF(Z31="","",VLOOKUP(Z31,シフト記号表!$C$6:$U$35,19,FALSE))</f>
        <v/>
      </c>
      <c r="AA33" s="342" t="str">
        <f>IF(AA31="","",VLOOKUP(AA31,シフト記号表!$C$6:$U$35,19,FALSE))</f>
        <v/>
      </c>
      <c r="AB33" s="342" t="str">
        <f>IF(AB31="","",VLOOKUP(AB31,シフト記号表!$C$6:$U$35,19,FALSE))</f>
        <v/>
      </c>
      <c r="AC33" s="342" t="str">
        <f>IF(AC31="","",VLOOKUP(AC31,シフト記号表!$C$6:$U$35,19,FALSE))</f>
        <v/>
      </c>
      <c r="AD33" s="342" t="str">
        <f>IF(AD31="","",VLOOKUP(AD31,シフト記号表!$C$6:$U$35,19,FALSE))</f>
        <v/>
      </c>
      <c r="AE33" s="342" t="str">
        <f>IF(AE31="","",VLOOKUP(AE31,シフト記号表!$C$6:$U$35,19,FALSE))</f>
        <v/>
      </c>
      <c r="AF33" s="343" t="str">
        <f>IF(AF31="","",VLOOKUP(AF31,シフト記号表!$C$6:$U$35,19,FALSE))</f>
        <v/>
      </c>
      <c r="AG33" s="341" t="str">
        <f>IF(AG31="","",VLOOKUP(AG31,シフト記号表!$C$6:$U$35,19,FALSE))</f>
        <v/>
      </c>
      <c r="AH33" s="342" t="str">
        <f>IF(AH31="","",VLOOKUP(AH31,シフト記号表!$C$6:$U$35,19,FALSE))</f>
        <v/>
      </c>
      <c r="AI33" s="342" t="str">
        <f>IF(AI31="","",VLOOKUP(AI31,シフト記号表!$C$6:$U$35,19,FALSE))</f>
        <v/>
      </c>
      <c r="AJ33" s="342" t="str">
        <f>IF(AJ31="","",VLOOKUP(AJ31,シフト記号表!$C$6:$U$35,19,FALSE))</f>
        <v/>
      </c>
      <c r="AK33" s="342" t="str">
        <f>IF(AK31="","",VLOOKUP(AK31,シフト記号表!$C$6:$U$35,19,FALSE))</f>
        <v/>
      </c>
      <c r="AL33" s="342" t="str">
        <f>IF(AL31="","",VLOOKUP(AL31,シフト記号表!$C$6:$U$35,19,FALSE))</f>
        <v/>
      </c>
      <c r="AM33" s="343" t="str">
        <f>IF(AM31="","",VLOOKUP(AM31,シフト記号表!$C$6:$U$35,19,FALSE))</f>
        <v/>
      </c>
      <c r="AN33" s="341" t="str">
        <f>IF(AN31="","",VLOOKUP(AN31,シフト記号表!$C$6:$U$35,19,FALSE))</f>
        <v/>
      </c>
      <c r="AO33" s="342" t="str">
        <f>IF(AO31="","",VLOOKUP(AO31,シフト記号表!$C$6:$U$35,19,FALSE))</f>
        <v/>
      </c>
      <c r="AP33" s="342" t="str">
        <f>IF(AP31="","",VLOOKUP(AP31,シフト記号表!$C$6:$U$35,19,FALSE))</f>
        <v/>
      </c>
      <c r="AQ33" s="342" t="str">
        <f>IF(AQ31="","",VLOOKUP(AQ31,シフト記号表!$C$6:$U$35,19,FALSE))</f>
        <v/>
      </c>
      <c r="AR33" s="342" t="str">
        <f>IF(AR31="","",VLOOKUP(AR31,シフト記号表!$C$6:$U$35,19,FALSE))</f>
        <v/>
      </c>
      <c r="AS33" s="342" t="str">
        <f>IF(AS31="","",VLOOKUP(AS31,シフト記号表!$C$6:$U$35,19,FALSE))</f>
        <v/>
      </c>
      <c r="AT33" s="343" t="str">
        <f>IF(AT31="","",VLOOKUP(AT31,シフト記号表!$C$6:$U$35,19,FALSE))</f>
        <v/>
      </c>
      <c r="AU33" s="341" t="str">
        <f>IF(AU31="","",VLOOKUP(AU31,シフト記号表!$C$6:$U$35,19,FALSE))</f>
        <v/>
      </c>
      <c r="AV33" s="342" t="str">
        <f>IF(AV31="","",VLOOKUP(AV31,シフト記号表!$C$6:$U$35,19,FALSE))</f>
        <v/>
      </c>
      <c r="AW33" s="342" t="str">
        <f>IF(AW31="","",VLOOKUP(AW31,シフト記号表!$C$6:$U$35,19,FALSE))</f>
        <v/>
      </c>
      <c r="AX33" s="775">
        <f>IF($BB$3="４週",SUM(S33:AT33),IF($BB$3="暦月",SUM(S33:AW33),""))</f>
        <v>0</v>
      </c>
      <c r="AY33" s="776"/>
      <c r="AZ33" s="777">
        <f>IF($BB$3="４週",AX33/4,IF($BB$3="暦月",参考様式１!AX33/(参考様式１!$BB$8/7),""))</f>
        <v>0</v>
      </c>
      <c r="BA33" s="778"/>
      <c r="BB33" s="762"/>
      <c r="BC33" s="763"/>
      <c r="BD33" s="763"/>
      <c r="BE33" s="763"/>
      <c r="BF33" s="764"/>
    </row>
    <row r="34" spans="2:58" ht="20.25" customHeight="1" x14ac:dyDescent="0.15">
      <c r="B34" s="698">
        <f>B31+1</f>
        <v>5</v>
      </c>
      <c r="C34" s="779"/>
      <c r="D34" s="780"/>
      <c r="E34" s="781"/>
      <c r="F34" s="225"/>
      <c r="G34" s="788"/>
      <c r="H34" s="790"/>
      <c r="I34" s="714"/>
      <c r="J34" s="714"/>
      <c r="K34" s="715"/>
      <c r="L34" s="791"/>
      <c r="M34" s="792"/>
      <c r="N34" s="792"/>
      <c r="O34" s="793"/>
      <c r="P34" s="797" t="s">
        <v>273</v>
      </c>
      <c r="Q34" s="798"/>
      <c r="R34" s="799"/>
      <c r="S34" s="214"/>
      <c r="T34" s="215"/>
      <c r="U34" s="215"/>
      <c r="V34" s="215"/>
      <c r="W34" s="215"/>
      <c r="X34" s="215"/>
      <c r="Y34" s="216"/>
      <c r="Z34" s="214"/>
      <c r="AA34" s="215"/>
      <c r="AB34" s="215"/>
      <c r="AC34" s="215"/>
      <c r="AD34" s="215"/>
      <c r="AE34" s="215"/>
      <c r="AF34" s="216"/>
      <c r="AG34" s="214"/>
      <c r="AH34" s="215"/>
      <c r="AI34" s="215"/>
      <c r="AJ34" s="215"/>
      <c r="AK34" s="215"/>
      <c r="AL34" s="215"/>
      <c r="AM34" s="216"/>
      <c r="AN34" s="214"/>
      <c r="AO34" s="215"/>
      <c r="AP34" s="215"/>
      <c r="AQ34" s="215"/>
      <c r="AR34" s="215"/>
      <c r="AS34" s="215"/>
      <c r="AT34" s="216"/>
      <c r="AU34" s="214"/>
      <c r="AV34" s="215"/>
      <c r="AW34" s="215"/>
      <c r="AX34" s="800"/>
      <c r="AY34" s="801"/>
      <c r="AZ34" s="802"/>
      <c r="BA34" s="803"/>
      <c r="BB34" s="804"/>
      <c r="BC34" s="805"/>
      <c r="BD34" s="805"/>
      <c r="BE34" s="805"/>
      <c r="BF34" s="806"/>
    </row>
    <row r="35" spans="2:58" ht="20.25" customHeight="1" x14ac:dyDescent="0.15">
      <c r="B35" s="698"/>
      <c r="C35" s="782"/>
      <c r="D35" s="783"/>
      <c r="E35" s="784"/>
      <c r="F35" s="217"/>
      <c r="G35" s="709"/>
      <c r="H35" s="713"/>
      <c r="I35" s="714"/>
      <c r="J35" s="714"/>
      <c r="K35" s="715"/>
      <c r="L35" s="719"/>
      <c r="M35" s="720"/>
      <c r="N35" s="720"/>
      <c r="O35" s="721"/>
      <c r="P35" s="765" t="s">
        <v>276</v>
      </c>
      <c r="Q35" s="766"/>
      <c r="R35" s="767"/>
      <c r="S35" s="338" t="str">
        <f>IF(S34="","",VLOOKUP(S34,シフト記号表!$C$6:$K$35,9,FALSE))</f>
        <v/>
      </c>
      <c r="T35" s="339" t="str">
        <f>IF(T34="","",VLOOKUP(T34,シフト記号表!$C$6:$K$35,9,FALSE))</f>
        <v/>
      </c>
      <c r="U35" s="339" t="str">
        <f>IF(U34="","",VLOOKUP(U34,シフト記号表!$C$6:$K$35,9,FALSE))</f>
        <v/>
      </c>
      <c r="V35" s="339" t="str">
        <f>IF(V34="","",VLOOKUP(V34,シフト記号表!$C$6:$K$35,9,FALSE))</f>
        <v/>
      </c>
      <c r="W35" s="339" t="str">
        <f>IF(W34="","",VLOOKUP(W34,シフト記号表!$C$6:$K$35,9,FALSE))</f>
        <v/>
      </c>
      <c r="X35" s="339" t="str">
        <f>IF(X34="","",VLOOKUP(X34,シフト記号表!$C$6:$K$35,9,FALSE))</f>
        <v/>
      </c>
      <c r="Y35" s="340" t="str">
        <f>IF(Y34="","",VLOOKUP(Y34,シフト記号表!$C$6:$K$35,9,FALSE))</f>
        <v/>
      </c>
      <c r="Z35" s="338" t="str">
        <f>IF(Z34="","",VLOOKUP(Z34,シフト記号表!$C$6:$K$35,9,FALSE))</f>
        <v/>
      </c>
      <c r="AA35" s="339" t="str">
        <f>IF(AA34="","",VLOOKUP(AA34,シフト記号表!$C$6:$K$35,9,FALSE))</f>
        <v/>
      </c>
      <c r="AB35" s="339" t="str">
        <f>IF(AB34="","",VLOOKUP(AB34,シフト記号表!$C$6:$K$35,9,FALSE))</f>
        <v/>
      </c>
      <c r="AC35" s="339" t="str">
        <f>IF(AC34="","",VLOOKUP(AC34,シフト記号表!$C$6:$K$35,9,FALSE))</f>
        <v/>
      </c>
      <c r="AD35" s="339" t="str">
        <f>IF(AD34="","",VLOOKUP(AD34,シフト記号表!$C$6:$K$35,9,FALSE))</f>
        <v/>
      </c>
      <c r="AE35" s="339" t="str">
        <f>IF(AE34="","",VLOOKUP(AE34,シフト記号表!$C$6:$K$35,9,FALSE))</f>
        <v/>
      </c>
      <c r="AF35" s="340" t="str">
        <f>IF(AF34="","",VLOOKUP(AF34,シフト記号表!$C$6:$K$35,9,FALSE))</f>
        <v/>
      </c>
      <c r="AG35" s="338" t="str">
        <f>IF(AG34="","",VLOOKUP(AG34,シフト記号表!$C$6:$K$35,9,FALSE))</f>
        <v/>
      </c>
      <c r="AH35" s="339" t="str">
        <f>IF(AH34="","",VLOOKUP(AH34,シフト記号表!$C$6:$K$35,9,FALSE))</f>
        <v/>
      </c>
      <c r="AI35" s="339" t="str">
        <f>IF(AI34="","",VLOOKUP(AI34,シフト記号表!$C$6:$K$35,9,FALSE))</f>
        <v/>
      </c>
      <c r="AJ35" s="339" t="str">
        <f>IF(AJ34="","",VLOOKUP(AJ34,シフト記号表!$C$6:$K$35,9,FALSE))</f>
        <v/>
      </c>
      <c r="AK35" s="339" t="str">
        <f>IF(AK34="","",VLOOKUP(AK34,シフト記号表!$C$6:$K$35,9,FALSE))</f>
        <v/>
      </c>
      <c r="AL35" s="339" t="str">
        <f>IF(AL34="","",VLOOKUP(AL34,シフト記号表!$C$6:$K$35,9,FALSE))</f>
        <v/>
      </c>
      <c r="AM35" s="340" t="str">
        <f>IF(AM34="","",VLOOKUP(AM34,シフト記号表!$C$6:$K$35,9,FALSE))</f>
        <v/>
      </c>
      <c r="AN35" s="338" t="str">
        <f>IF(AN34="","",VLOOKUP(AN34,シフト記号表!$C$6:$K$35,9,FALSE))</f>
        <v/>
      </c>
      <c r="AO35" s="339" t="str">
        <f>IF(AO34="","",VLOOKUP(AO34,シフト記号表!$C$6:$K$35,9,FALSE))</f>
        <v/>
      </c>
      <c r="AP35" s="339" t="str">
        <f>IF(AP34="","",VLOOKUP(AP34,シフト記号表!$C$6:$K$35,9,FALSE))</f>
        <v/>
      </c>
      <c r="AQ35" s="339" t="str">
        <f>IF(AQ34="","",VLOOKUP(AQ34,シフト記号表!$C$6:$K$35,9,FALSE))</f>
        <v/>
      </c>
      <c r="AR35" s="339" t="str">
        <f>IF(AR34="","",VLOOKUP(AR34,シフト記号表!$C$6:$K$35,9,FALSE))</f>
        <v/>
      </c>
      <c r="AS35" s="339" t="str">
        <f>IF(AS34="","",VLOOKUP(AS34,シフト記号表!$C$6:$K$35,9,FALSE))</f>
        <v/>
      </c>
      <c r="AT35" s="340" t="str">
        <f>IF(AT34="","",VLOOKUP(AT34,シフト記号表!$C$6:$K$35,9,FALSE))</f>
        <v/>
      </c>
      <c r="AU35" s="338" t="str">
        <f>IF(AU34="","",VLOOKUP(AU34,シフト記号表!$C$6:$K$35,9,FALSE))</f>
        <v/>
      </c>
      <c r="AV35" s="339" t="str">
        <f>IF(AV34="","",VLOOKUP(AV34,シフト記号表!$C$6:$K$35,9,FALSE))</f>
        <v/>
      </c>
      <c r="AW35" s="339" t="str">
        <f>IF(AW34="","",VLOOKUP(AW34,シフト記号表!$C$6:$K$35,9,FALSE))</f>
        <v/>
      </c>
      <c r="AX35" s="768">
        <f>IF($BB$3="４週",SUM(S35:AT35),IF($BB$3="暦月",SUM(S35:AW35),""))</f>
        <v>0</v>
      </c>
      <c r="AY35" s="769"/>
      <c r="AZ35" s="770">
        <f>IF($BB$3="４週",AX35/4,IF($BB$3="暦月",参考様式１!AX35/(参考様式１!$BB$8/7),""))</f>
        <v>0</v>
      </c>
      <c r="BA35" s="771"/>
      <c r="BB35" s="759"/>
      <c r="BC35" s="760"/>
      <c r="BD35" s="760"/>
      <c r="BE35" s="760"/>
      <c r="BF35" s="761"/>
    </row>
    <row r="36" spans="2:58" ht="20.25" customHeight="1" x14ac:dyDescent="0.15">
      <c r="B36" s="698"/>
      <c r="C36" s="785"/>
      <c r="D36" s="786"/>
      <c r="E36" s="787"/>
      <c r="F36" s="217">
        <f>C34</f>
        <v>0</v>
      </c>
      <c r="G36" s="789"/>
      <c r="H36" s="713"/>
      <c r="I36" s="714"/>
      <c r="J36" s="714"/>
      <c r="K36" s="715"/>
      <c r="L36" s="794"/>
      <c r="M36" s="795"/>
      <c r="N36" s="795"/>
      <c r="O36" s="796"/>
      <c r="P36" s="772" t="s">
        <v>277</v>
      </c>
      <c r="Q36" s="773"/>
      <c r="R36" s="774"/>
      <c r="S36" s="341" t="str">
        <f>IF(S34="","",VLOOKUP(S34,シフト記号表!$C$6:$U$35,19,FALSE))</f>
        <v/>
      </c>
      <c r="T36" s="342" t="str">
        <f>IF(T34="","",VLOOKUP(T34,シフト記号表!$C$6:$U$35,19,FALSE))</f>
        <v/>
      </c>
      <c r="U36" s="342" t="str">
        <f>IF(U34="","",VLOOKUP(U34,シフト記号表!$C$6:$U$35,19,FALSE))</f>
        <v/>
      </c>
      <c r="V36" s="342" t="str">
        <f>IF(V34="","",VLOOKUP(V34,シフト記号表!$C$6:$U$35,19,FALSE))</f>
        <v/>
      </c>
      <c r="W36" s="342" t="str">
        <f>IF(W34="","",VLOOKUP(W34,シフト記号表!$C$6:$U$35,19,FALSE))</f>
        <v/>
      </c>
      <c r="X36" s="342" t="str">
        <f>IF(X34="","",VLOOKUP(X34,シフト記号表!$C$6:$U$35,19,FALSE))</f>
        <v/>
      </c>
      <c r="Y36" s="343" t="str">
        <f>IF(Y34="","",VLOOKUP(Y34,シフト記号表!$C$6:$U$35,19,FALSE))</f>
        <v/>
      </c>
      <c r="Z36" s="341" t="str">
        <f>IF(Z34="","",VLOOKUP(Z34,シフト記号表!$C$6:$U$35,19,FALSE))</f>
        <v/>
      </c>
      <c r="AA36" s="342" t="str">
        <f>IF(AA34="","",VLOOKUP(AA34,シフト記号表!$C$6:$U$35,19,FALSE))</f>
        <v/>
      </c>
      <c r="AB36" s="342" t="str">
        <f>IF(AB34="","",VLOOKUP(AB34,シフト記号表!$C$6:$U$35,19,FALSE))</f>
        <v/>
      </c>
      <c r="AC36" s="342" t="str">
        <f>IF(AC34="","",VLOOKUP(AC34,シフト記号表!$C$6:$U$35,19,FALSE))</f>
        <v/>
      </c>
      <c r="AD36" s="342" t="str">
        <f>IF(AD34="","",VLOOKUP(AD34,シフト記号表!$C$6:$U$35,19,FALSE))</f>
        <v/>
      </c>
      <c r="AE36" s="342" t="str">
        <f>IF(AE34="","",VLOOKUP(AE34,シフト記号表!$C$6:$U$35,19,FALSE))</f>
        <v/>
      </c>
      <c r="AF36" s="343" t="str">
        <f>IF(AF34="","",VLOOKUP(AF34,シフト記号表!$C$6:$U$35,19,FALSE))</f>
        <v/>
      </c>
      <c r="AG36" s="341" t="str">
        <f>IF(AG34="","",VLOOKUP(AG34,シフト記号表!$C$6:$U$35,19,FALSE))</f>
        <v/>
      </c>
      <c r="AH36" s="342" t="str">
        <f>IF(AH34="","",VLOOKUP(AH34,シフト記号表!$C$6:$U$35,19,FALSE))</f>
        <v/>
      </c>
      <c r="AI36" s="342" t="str">
        <f>IF(AI34="","",VLOOKUP(AI34,シフト記号表!$C$6:$U$35,19,FALSE))</f>
        <v/>
      </c>
      <c r="AJ36" s="342" t="str">
        <f>IF(AJ34="","",VLOOKUP(AJ34,シフト記号表!$C$6:$U$35,19,FALSE))</f>
        <v/>
      </c>
      <c r="AK36" s="342" t="str">
        <f>IF(AK34="","",VLOOKUP(AK34,シフト記号表!$C$6:$U$35,19,FALSE))</f>
        <v/>
      </c>
      <c r="AL36" s="342" t="str">
        <f>IF(AL34="","",VLOOKUP(AL34,シフト記号表!$C$6:$U$35,19,FALSE))</f>
        <v/>
      </c>
      <c r="AM36" s="343" t="str">
        <f>IF(AM34="","",VLOOKUP(AM34,シフト記号表!$C$6:$U$35,19,FALSE))</f>
        <v/>
      </c>
      <c r="AN36" s="341" t="str">
        <f>IF(AN34="","",VLOOKUP(AN34,シフト記号表!$C$6:$U$35,19,FALSE))</f>
        <v/>
      </c>
      <c r="AO36" s="342" t="str">
        <f>IF(AO34="","",VLOOKUP(AO34,シフト記号表!$C$6:$U$35,19,FALSE))</f>
        <v/>
      </c>
      <c r="AP36" s="342" t="str">
        <f>IF(AP34="","",VLOOKUP(AP34,シフト記号表!$C$6:$U$35,19,FALSE))</f>
        <v/>
      </c>
      <c r="AQ36" s="342" t="str">
        <f>IF(AQ34="","",VLOOKUP(AQ34,シフト記号表!$C$6:$U$35,19,FALSE))</f>
        <v/>
      </c>
      <c r="AR36" s="342" t="str">
        <f>IF(AR34="","",VLOOKUP(AR34,シフト記号表!$C$6:$U$35,19,FALSE))</f>
        <v/>
      </c>
      <c r="AS36" s="342" t="str">
        <f>IF(AS34="","",VLOOKUP(AS34,シフト記号表!$C$6:$U$35,19,FALSE))</f>
        <v/>
      </c>
      <c r="AT36" s="343" t="str">
        <f>IF(AT34="","",VLOOKUP(AT34,シフト記号表!$C$6:$U$35,19,FALSE))</f>
        <v/>
      </c>
      <c r="AU36" s="341" t="str">
        <f>IF(AU34="","",VLOOKUP(AU34,シフト記号表!$C$6:$U$35,19,FALSE))</f>
        <v/>
      </c>
      <c r="AV36" s="342" t="str">
        <f>IF(AV34="","",VLOOKUP(AV34,シフト記号表!$C$6:$U$35,19,FALSE))</f>
        <v/>
      </c>
      <c r="AW36" s="342" t="str">
        <f>IF(AW34="","",VLOOKUP(AW34,シフト記号表!$C$6:$U$35,19,FALSE))</f>
        <v/>
      </c>
      <c r="AX36" s="775">
        <f>IF($BB$3="４週",SUM(S36:AT36),IF($BB$3="暦月",SUM(S36:AW36),""))</f>
        <v>0</v>
      </c>
      <c r="AY36" s="776"/>
      <c r="AZ36" s="777">
        <f>IF($BB$3="４週",AX36/4,IF($BB$3="暦月",参考様式１!AX36/(参考様式１!$BB$8/7),""))</f>
        <v>0</v>
      </c>
      <c r="BA36" s="778"/>
      <c r="BB36" s="762"/>
      <c r="BC36" s="763"/>
      <c r="BD36" s="763"/>
      <c r="BE36" s="763"/>
      <c r="BF36" s="764"/>
    </row>
    <row r="37" spans="2:58" ht="20.25" customHeight="1" x14ac:dyDescent="0.15">
      <c r="B37" s="698">
        <f>B34+1</f>
        <v>6</v>
      </c>
      <c r="C37" s="779"/>
      <c r="D37" s="780"/>
      <c r="E37" s="781"/>
      <c r="F37" s="225"/>
      <c r="G37" s="788"/>
      <c r="H37" s="790"/>
      <c r="I37" s="714"/>
      <c r="J37" s="714"/>
      <c r="K37" s="715"/>
      <c r="L37" s="791"/>
      <c r="M37" s="792"/>
      <c r="N37" s="792"/>
      <c r="O37" s="793"/>
      <c r="P37" s="797" t="s">
        <v>273</v>
      </c>
      <c r="Q37" s="798"/>
      <c r="R37" s="799"/>
      <c r="S37" s="214"/>
      <c r="T37" s="215"/>
      <c r="U37" s="215"/>
      <c r="V37" s="215"/>
      <c r="W37" s="215"/>
      <c r="X37" s="215"/>
      <c r="Y37" s="216"/>
      <c r="Z37" s="214"/>
      <c r="AA37" s="215"/>
      <c r="AB37" s="215"/>
      <c r="AC37" s="215"/>
      <c r="AD37" s="215"/>
      <c r="AE37" s="215"/>
      <c r="AF37" s="216"/>
      <c r="AG37" s="214"/>
      <c r="AH37" s="215"/>
      <c r="AI37" s="215"/>
      <c r="AJ37" s="215"/>
      <c r="AK37" s="215"/>
      <c r="AL37" s="215"/>
      <c r="AM37" s="216"/>
      <c r="AN37" s="214"/>
      <c r="AO37" s="215"/>
      <c r="AP37" s="215"/>
      <c r="AQ37" s="215"/>
      <c r="AR37" s="215"/>
      <c r="AS37" s="215"/>
      <c r="AT37" s="216"/>
      <c r="AU37" s="214"/>
      <c r="AV37" s="215"/>
      <c r="AW37" s="215"/>
      <c r="AX37" s="800"/>
      <c r="AY37" s="801"/>
      <c r="AZ37" s="802"/>
      <c r="BA37" s="803"/>
      <c r="BB37" s="804"/>
      <c r="BC37" s="805"/>
      <c r="BD37" s="805"/>
      <c r="BE37" s="805"/>
      <c r="BF37" s="806"/>
    </row>
    <row r="38" spans="2:58" ht="20.25" customHeight="1" x14ac:dyDescent="0.15">
      <c r="B38" s="698"/>
      <c r="C38" s="782"/>
      <c r="D38" s="783"/>
      <c r="E38" s="784"/>
      <c r="F38" s="217"/>
      <c r="G38" s="709"/>
      <c r="H38" s="713"/>
      <c r="I38" s="714"/>
      <c r="J38" s="714"/>
      <c r="K38" s="715"/>
      <c r="L38" s="719"/>
      <c r="M38" s="720"/>
      <c r="N38" s="720"/>
      <c r="O38" s="721"/>
      <c r="P38" s="765" t="s">
        <v>276</v>
      </c>
      <c r="Q38" s="766"/>
      <c r="R38" s="767"/>
      <c r="S38" s="338" t="str">
        <f>IF(S37="","",VLOOKUP(S37,シフト記号表!$C$6:$K$35,9,FALSE))</f>
        <v/>
      </c>
      <c r="T38" s="339" t="str">
        <f>IF(T37="","",VLOOKUP(T37,シフト記号表!$C$6:$K$35,9,FALSE))</f>
        <v/>
      </c>
      <c r="U38" s="339" t="str">
        <f>IF(U37="","",VLOOKUP(U37,シフト記号表!$C$6:$K$35,9,FALSE))</f>
        <v/>
      </c>
      <c r="V38" s="339" t="str">
        <f>IF(V37="","",VLOOKUP(V37,シフト記号表!$C$6:$K$35,9,FALSE))</f>
        <v/>
      </c>
      <c r="W38" s="339" t="str">
        <f>IF(W37="","",VLOOKUP(W37,シフト記号表!$C$6:$K$35,9,FALSE))</f>
        <v/>
      </c>
      <c r="X38" s="339" t="str">
        <f>IF(X37="","",VLOOKUP(X37,シフト記号表!$C$6:$K$35,9,FALSE))</f>
        <v/>
      </c>
      <c r="Y38" s="340" t="str">
        <f>IF(Y37="","",VLOOKUP(Y37,シフト記号表!$C$6:$K$35,9,FALSE))</f>
        <v/>
      </c>
      <c r="Z38" s="338" t="str">
        <f>IF(Z37="","",VLOOKUP(Z37,シフト記号表!$C$6:$K$35,9,FALSE))</f>
        <v/>
      </c>
      <c r="AA38" s="339" t="str">
        <f>IF(AA37="","",VLOOKUP(AA37,シフト記号表!$C$6:$K$35,9,FALSE))</f>
        <v/>
      </c>
      <c r="AB38" s="339" t="str">
        <f>IF(AB37="","",VLOOKUP(AB37,シフト記号表!$C$6:$K$35,9,FALSE))</f>
        <v/>
      </c>
      <c r="AC38" s="339" t="str">
        <f>IF(AC37="","",VLOOKUP(AC37,シフト記号表!$C$6:$K$35,9,FALSE))</f>
        <v/>
      </c>
      <c r="AD38" s="339" t="str">
        <f>IF(AD37="","",VLOOKUP(AD37,シフト記号表!$C$6:$K$35,9,FALSE))</f>
        <v/>
      </c>
      <c r="AE38" s="339" t="str">
        <f>IF(AE37="","",VLOOKUP(AE37,シフト記号表!$C$6:$K$35,9,FALSE))</f>
        <v/>
      </c>
      <c r="AF38" s="340" t="str">
        <f>IF(AF37="","",VLOOKUP(AF37,シフト記号表!$C$6:$K$35,9,FALSE))</f>
        <v/>
      </c>
      <c r="AG38" s="338" t="str">
        <f>IF(AG37="","",VLOOKUP(AG37,シフト記号表!$C$6:$K$35,9,FALSE))</f>
        <v/>
      </c>
      <c r="AH38" s="339" t="str">
        <f>IF(AH37="","",VLOOKUP(AH37,シフト記号表!$C$6:$K$35,9,FALSE))</f>
        <v/>
      </c>
      <c r="AI38" s="339" t="str">
        <f>IF(AI37="","",VLOOKUP(AI37,シフト記号表!$C$6:$K$35,9,FALSE))</f>
        <v/>
      </c>
      <c r="AJ38" s="339" t="str">
        <f>IF(AJ37="","",VLOOKUP(AJ37,シフト記号表!$C$6:$K$35,9,FALSE))</f>
        <v/>
      </c>
      <c r="AK38" s="339" t="str">
        <f>IF(AK37="","",VLOOKUP(AK37,シフト記号表!$C$6:$K$35,9,FALSE))</f>
        <v/>
      </c>
      <c r="AL38" s="339" t="str">
        <f>IF(AL37="","",VLOOKUP(AL37,シフト記号表!$C$6:$K$35,9,FALSE))</f>
        <v/>
      </c>
      <c r="AM38" s="340" t="str">
        <f>IF(AM37="","",VLOOKUP(AM37,シフト記号表!$C$6:$K$35,9,FALSE))</f>
        <v/>
      </c>
      <c r="AN38" s="338" t="str">
        <f>IF(AN37="","",VLOOKUP(AN37,シフト記号表!$C$6:$K$35,9,FALSE))</f>
        <v/>
      </c>
      <c r="AO38" s="339" t="str">
        <f>IF(AO37="","",VLOOKUP(AO37,シフト記号表!$C$6:$K$35,9,FALSE))</f>
        <v/>
      </c>
      <c r="AP38" s="339" t="str">
        <f>IF(AP37="","",VLOOKUP(AP37,シフト記号表!$C$6:$K$35,9,FALSE))</f>
        <v/>
      </c>
      <c r="AQ38" s="339" t="str">
        <f>IF(AQ37="","",VLOOKUP(AQ37,シフト記号表!$C$6:$K$35,9,FALSE))</f>
        <v/>
      </c>
      <c r="AR38" s="339" t="str">
        <f>IF(AR37="","",VLOOKUP(AR37,シフト記号表!$C$6:$K$35,9,FALSE))</f>
        <v/>
      </c>
      <c r="AS38" s="339" t="str">
        <f>IF(AS37="","",VLOOKUP(AS37,シフト記号表!$C$6:$K$35,9,FALSE))</f>
        <v/>
      </c>
      <c r="AT38" s="340" t="str">
        <f>IF(AT37="","",VLOOKUP(AT37,シフト記号表!$C$6:$K$35,9,FALSE))</f>
        <v/>
      </c>
      <c r="AU38" s="338" t="str">
        <f>IF(AU37="","",VLOOKUP(AU37,シフト記号表!$C$6:$K$35,9,FALSE))</f>
        <v/>
      </c>
      <c r="AV38" s="339" t="str">
        <f>IF(AV37="","",VLOOKUP(AV37,シフト記号表!$C$6:$K$35,9,FALSE))</f>
        <v/>
      </c>
      <c r="AW38" s="339" t="str">
        <f>IF(AW37="","",VLOOKUP(AW37,シフト記号表!$C$6:$K$35,9,FALSE))</f>
        <v/>
      </c>
      <c r="AX38" s="768">
        <f>IF($BB$3="４週",SUM(S38:AT38),IF($BB$3="暦月",SUM(S38:AW38),""))</f>
        <v>0</v>
      </c>
      <c r="AY38" s="769"/>
      <c r="AZ38" s="770">
        <f>IF($BB$3="４週",AX38/4,IF($BB$3="暦月",参考様式１!AX38/(参考様式１!$BB$8/7),""))</f>
        <v>0</v>
      </c>
      <c r="BA38" s="771"/>
      <c r="BB38" s="759"/>
      <c r="BC38" s="760"/>
      <c r="BD38" s="760"/>
      <c r="BE38" s="760"/>
      <c r="BF38" s="761"/>
    </row>
    <row r="39" spans="2:58" ht="20.25" customHeight="1" x14ac:dyDescent="0.15">
      <c r="B39" s="698"/>
      <c r="C39" s="785"/>
      <c r="D39" s="786"/>
      <c r="E39" s="787"/>
      <c r="F39" s="217">
        <f>C37</f>
        <v>0</v>
      </c>
      <c r="G39" s="789"/>
      <c r="H39" s="713"/>
      <c r="I39" s="714"/>
      <c r="J39" s="714"/>
      <c r="K39" s="715"/>
      <c r="L39" s="794"/>
      <c r="M39" s="795"/>
      <c r="N39" s="795"/>
      <c r="O39" s="796"/>
      <c r="P39" s="772" t="s">
        <v>277</v>
      </c>
      <c r="Q39" s="773"/>
      <c r="R39" s="774"/>
      <c r="S39" s="341" t="str">
        <f>IF(S37="","",VLOOKUP(S37,シフト記号表!$C$6:$U$35,19,FALSE))</f>
        <v/>
      </c>
      <c r="T39" s="342" t="str">
        <f>IF(T37="","",VLOOKUP(T37,シフト記号表!$C$6:$U$35,19,FALSE))</f>
        <v/>
      </c>
      <c r="U39" s="342" t="str">
        <f>IF(U37="","",VLOOKUP(U37,シフト記号表!$C$6:$U$35,19,FALSE))</f>
        <v/>
      </c>
      <c r="V39" s="342" t="str">
        <f>IF(V37="","",VLOOKUP(V37,シフト記号表!$C$6:$U$35,19,FALSE))</f>
        <v/>
      </c>
      <c r="W39" s="342" t="str">
        <f>IF(W37="","",VLOOKUP(W37,シフト記号表!$C$6:$U$35,19,FALSE))</f>
        <v/>
      </c>
      <c r="X39" s="342" t="str">
        <f>IF(X37="","",VLOOKUP(X37,シフト記号表!$C$6:$U$35,19,FALSE))</f>
        <v/>
      </c>
      <c r="Y39" s="343" t="str">
        <f>IF(Y37="","",VLOOKUP(Y37,シフト記号表!$C$6:$U$35,19,FALSE))</f>
        <v/>
      </c>
      <c r="Z39" s="341" t="str">
        <f>IF(Z37="","",VLOOKUP(Z37,シフト記号表!$C$6:$U$35,19,FALSE))</f>
        <v/>
      </c>
      <c r="AA39" s="342" t="str">
        <f>IF(AA37="","",VLOOKUP(AA37,シフト記号表!$C$6:$U$35,19,FALSE))</f>
        <v/>
      </c>
      <c r="AB39" s="342" t="str">
        <f>IF(AB37="","",VLOOKUP(AB37,シフト記号表!$C$6:$U$35,19,FALSE))</f>
        <v/>
      </c>
      <c r="AC39" s="342" t="str">
        <f>IF(AC37="","",VLOOKUP(AC37,シフト記号表!$C$6:$U$35,19,FALSE))</f>
        <v/>
      </c>
      <c r="AD39" s="342" t="str">
        <f>IF(AD37="","",VLOOKUP(AD37,シフト記号表!$C$6:$U$35,19,FALSE))</f>
        <v/>
      </c>
      <c r="AE39" s="342" t="str">
        <f>IF(AE37="","",VLOOKUP(AE37,シフト記号表!$C$6:$U$35,19,FALSE))</f>
        <v/>
      </c>
      <c r="AF39" s="343" t="str">
        <f>IF(AF37="","",VLOOKUP(AF37,シフト記号表!$C$6:$U$35,19,FALSE))</f>
        <v/>
      </c>
      <c r="AG39" s="341" t="str">
        <f>IF(AG37="","",VLOOKUP(AG37,シフト記号表!$C$6:$U$35,19,FALSE))</f>
        <v/>
      </c>
      <c r="AH39" s="342" t="str">
        <f>IF(AH37="","",VLOOKUP(AH37,シフト記号表!$C$6:$U$35,19,FALSE))</f>
        <v/>
      </c>
      <c r="AI39" s="342" t="str">
        <f>IF(AI37="","",VLOOKUP(AI37,シフト記号表!$C$6:$U$35,19,FALSE))</f>
        <v/>
      </c>
      <c r="AJ39" s="342" t="str">
        <f>IF(AJ37="","",VLOOKUP(AJ37,シフト記号表!$C$6:$U$35,19,FALSE))</f>
        <v/>
      </c>
      <c r="AK39" s="342" t="str">
        <f>IF(AK37="","",VLOOKUP(AK37,シフト記号表!$C$6:$U$35,19,FALSE))</f>
        <v/>
      </c>
      <c r="AL39" s="342" t="str">
        <f>IF(AL37="","",VLOOKUP(AL37,シフト記号表!$C$6:$U$35,19,FALSE))</f>
        <v/>
      </c>
      <c r="AM39" s="343" t="str">
        <f>IF(AM37="","",VLOOKUP(AM37,シフト記号表!$C$6:$U$35,19,FALSE))</f>
        <v/>
      </c>
      <c r="AN39" s="341" t="str">
        <f>IF(AN37="","",VLOOKUP(AN37,シフト記号表!$C$6:$U$35,19,FALSE))</f>
        <v/>
      </c>
      <c r="AO39" s="342" t="str">
        <f>IF(AO37="","",VLOOKUP(AO37,シフト記号表!$C$6:$U$35,19,FALSE))</f>
        <v/>
      </c>
      <c r="AP39" s="342" t="str">
        <f>IF(AP37="","",VLOOKUP(AP37,シフト記号表!$C$6:$U$35,19,FALSE))</f>
        <v/>
      </c>
      <c r="AQ39" s="342" t="str">
        <f>IF(AQ37="","",VLOOKUP(AQ37,シフト記号表!$C$6:$U$35,19,FALSE))</f>
        <v/>
      </c>
      <c r="AR39" s="342" t="str">
        <f>IF(AR37="","",VLOOKUP(AR37,シフト記号表!$C$6:$U$35,19,FALSE))</f>
        <v/>
      </c>
      <c r="AS39" s="342" t="str">
        <f>IF(AS37="","",VLOOKUP(AS37,シフト記号表!$C$6:$U$35,19,FALSE))</f>
        <v/>
      </c>
      <c r="AT39" s="343" t="str">
        <f>IF(AT37="","",VLOOKUP(AT37,シフト記号表!$C$6:$U$35,19,FALSE))</f>
        <v/>
      </c>
      <c r="AU39" s="341" t="str">
        <f>IF(AU37="","",VLOOKUP(AU37,シフト記号表!$C$6:$U$35,19,FALSE))</f>
        <v/>
      </c>
      <c r="AV39" s="342" t="str">
        <f>IF(AV37="","",VLOOKUP(AV37,シフト記号表!$C$6:$U$35,19,FALSE))</f>
        <v/>
      </c>
      <c r="AW39" s="342" t="str">
        <f>IF(AW37="","",VLOOKUP(AW37,シフト記号表!$C$6:$U$35,19,FALSE))</f>
        <v/>
      </c>
      <c r="AX39" s="775">
        <f>IF($BB$3="４週",SUM(S39:AT39),IF($BB$3="暦月",SUM(S39:AW39),""))</f>
        <v>0</v>
      </c>
      <c r="AY39" s="776"/>
      <c r="AZ39" s="777">
        <f>IF($BB$3="４週",AX39/4,IF($BB$3="暦月",参考様式１!AX39/(参考様式１!$BB$8/7),""))</f>
        <v>0</v>
      </c>
      <c r="BA39" s="778"/>
      <c r="BB39" s="762"/>
      <c r="BC39" s="763"/>
      <c r="BD39" s="763"/>
      <c r="BE39" s="763"/>
      <c r="BF39" s="764"/>
    </row>
    <row r="40" spans="2:58" ht="20.25" customHeight="1" x14ac:dyDescent="0.15">
      <c r="B40" s="698">
        <f>B37+1</f>
        <v>7</v>
      </c>
      <c r="C40" s="779"/>
      <c r="D40" s="780"/>
      <c r="E40" s="781"/>
      <c r="F40" s="225"/>
      <c r="G40" s="788"/>
      <c r="H40" s="790"/>
      <c r="I40" s="714"/>
      <c r="J40" s="714"/>
      <c r="K40" s="715"/>
      <c r="L40" s="791"/>
      <c r="M40" s="792"/>
      <c r="N40" s="792"/>
      <c r="O40" s="793"/>
      <c r="P40" s="797" t="s">
        <v>273</v>
      </c>
      <c r="Q40" s="798"/>
      <c r="R40" s="799"/>
      <c r="S40" s="214"/>
      <c r="T40" s="215"/>
      <c r="U40" s="215"/>
      <c r="V40" s="215"/>
      <c r="W40" s="215"/>
      <c r="X40" s="215"/>
      <c r="Y40" s="216"/>
      <c r="Z40" s="214"/>
      <c r="AA40" s="215"/>
      <c r="AB40" s="215"/>
      <c r="AC40" s="215"/>
      <c r="AD40" s="215"/>
      <c r="AE40" s="215"/>
      <c r="AF40" s="216"/>
      <c r="AG40" s="214"/>
      <c r="AH40" s="215"/>
      <c r="AI40" s="215"/>
      <c r="AJ40" s="215"/>
      <c r="AK40" s="215"/>
      <c r="AL40" s="215"/>
      <c r="AM40" s="216"/>
      <c r="AN40" s="214"/>
      <c r="AO40" s="215"/>
      <c r="AP40" s="215"/>
      <c r="AQ40" s="215"/>
      <c r="AR40" s="215"/>
      <c r="AS40" s="215"/>
      <c r="AT40" s="216"/>
      <c r="AU40" s="214"/>
      <c r="AV40" s="215"/>
      <c r="AW40" s="215"/>
      <c r="AX40" s="800"/>
      <c r="AY40" s="801"/>
      <c r="AZ40" s="802"/>
      <c r="BA40" s="803"/>
      <c r="BB40" s="804"/>
      <c r="BC40" s="805"/>
      <c r="BD40" s="805"/>
      <c r="BE40" s="805"/>
      <c r="BF40" s="806"/>
    </row>
    <row r="41" spans="2:58" ht="20.25" customHeight="1" x14ac:dyDescent="0.15">
      <c r="B41" s="698"/>
      <c r="C41" s="782"/>
      <c r="D41" s="783"/>
      <c r="E41" s="784"/>
      <c r="F41" s="217"/>
      <c r="G41" s="709"/>
      <c r="H41" s="713"/>
      <c r="I41" s="714"/>
      <c r="J41" s="714"/>
      <c r="K41" s="715"/>
      <c r="L41" s="719"/>
      <c r="M41" s="720"/>
      <c r="N41" s="720"/>
      <c r="O41" s="721"/>
      <c r="P41" s="765" t="s">
        <v>276</v>
      </c>
      <c r="Q41" s="766"/>
      <c r="R41" s="767"/>
      <c r="S41" s="338" t="str">
        <f>IF(S40="","",VLOOKUP(S40,シフト記号表!$C$6:$K$35,9,FALSE))</f>
        <v/>
      </c>
      <c r="T41" s="339" t="str">
        <f>IF(T40="","",VLOOKUP(T40,シフト記号表!$C$6:$K$35,9,FALSE))</f>
        <v/>
      </c>
      <c r="U41" s="339" t="str">
        <f>IF(U40="","",VLOOKUP(U40,シフト記号表!$C$6:$K$35,9,FALSE))</f>
        <v/>
      </c>
      <c r="V41" s="339" t="str">
        <f>IF(V40="","",VLOOKUP(V40,シフト記号表!$C$6:$K$35,9,FALSE))</f>
        <v/>
      </c>
      <c r="W41" s="339" t="str">
        <f>IF(W40="","",VLOOKUP(W40,シフト記号表!$C$6:$K$35,9,FALSE))</f>
        <v/>
      </c>
      <c r="X41" s="339" t="str">
        <f>IF(X40="","",VLOOKUP(X40,シフト記号表!$C$6:$K$35,9,FALSE))</f>
        <v/>
      </c>
      <c r="Y41" s="340" t="str">
        <f>IF(Y40="","",VLOOKUP(Y40,シフト記号表!$C$6:$K$35,9,FALSE))</f>
        <v/>
      </c>
      <c r="Z41" s="338" t="str">
        <f>IF(Z40="","",VLOOKUP(Z40,シフト記号表!$C$6:$K$35,9,FALSE))</f>
        <v/>
      </c>
      <c r="AA41" s="339" t="str">
        <f>IF(AA40="","",VLOOKUP(AA40,シフト記号表!$C$6:$K$35,9,FALSE))</f>
        <v/>
      </c>
      <c r="AB41" s="339" t="str">
        <f>IF(AB40="","",VLOOKUP(AB40,シフト記号表!$C$6:$K$35,9,FALSE))</f>
        <v/>
      </c>
      <c r="AC41" s="339" t="str">
        <f>IF(AC40="","",VLOOKUP(AC40,シフト記号表!$C$6:$K$35,9,FALSE))</f>
        <v/>
      </c>
      <c r="AD41" s="339" t="str">
        <f>IF(AD40="","",VLOOKUP(AD40,シフト記号表!$C$6:$K$35,9,FALSE))</f>
        <v/>
      </c>
      <c r="AE41" s="339" t="str">
        <f>IF(AE40="","",VLOOKUP(AE40,シフト記号表!$C$6:$K$35,9,FALSE))</f>
        <v/>
      </c>
      <c r="AF41" s="340" t="str">
        <f>IF(AF40="","",VLOOKUP(AF40,シフト記号表!$C$6:$K$35,9,FALSE))</f>
        <v/>
      </c>
      <c r="AG41" s="338" t="str">
        <f>IF(AG40="","",VLOOKUP(AG40,シフト記号表!$C$6:$K$35,9,FALSE))</f>
        <v/>
      </c>
      <c r="AH41" s="339" t="str">
        <f>IF(AH40="","",VLOOKUP(AH40,シフト記号表!$C$6:$K$35,9,FALSE))</f>
        <v/>
      </c>
      <c r="AI41" s="339" t="str">
        <f>IF(AI40="","",VLOOKUP(AI40,シフト記号表!$C$6:$K$35,9,FALSE))</f>
        <v/>
      </c>
      <c r="AJ41" s="339" t="str">
        <f>IF(AJ40="","",VLOOKUP(AJ40,シフト記号表!$C$6:$K$35,9,FALSE))</f>
        <v/>
      </c>
      <c r="AK41" s="339" t="str">
        <f>IF(AK40="","",VLOOKUP(AK40,シフト記号表!$C$6:$K$35,9,FALSE))</f>
        <v/>
      </c>
      <c r="AL41" s="339" t="str">
        <f>IF(AL40="","",VLOOKUP(AL40,シフト記号表!$C$6:$K$35,9,FALSE))</f>
        <v/>
      </c>
      <c r="AM41" s="340" t="str">
        <f>IF(AM40="","",VLOOKUP(AM40,シフト記号表!$C$6:$K$35,9,FALSE))</f>
        <v/>
      </c>
      <c r="AN41" s="338" t="str">
        <f>IF(AN40="","",VLOOKUP(AN40,シフト記号表!$C$6:$K$35,9,FALSE))</f>
        <v/>
      </c>
      <c r="AO41" s="339" t="str">
        <f>IF(AO40="","",VLOOKUP(AO40,シフト記号表!$C$6:$K$35,9,FALSE))</f>
        <v/>
      </c>
      <c r="AP41" s="339" t="str">
        <f>IF(AP40="","",VLOOKUP(AP40,シフト記号表!$C$6:$K$35,9,FALSE))</f>
        <v/>
      </c>
      <c r="AQ41" s="339" t="str">
        <f>IF(AQ40="","",VLOOKUP(AQ40,シフト記号表!$C$6:$K$35,9,FALSE))</f>
        <v/>
      </c>
      <c r="AR41" s="339" t="str">
        <f>IF(AR40="","",VLOOKUP(AR40,シフト記号表!$C$6:$K$35,9,FALSE))</f>
        <v/>
      </c>
      <c r="AS41" s="339" t="str">
        <f>IF(AS40="","",VLOOKUP(AS40,シフト記号表!$C$6:$K$35,9,FALSE))</f>
        <v/>
      </c>
      <c r="AT41" s="340" t="str">
        <f>IF(AT40="","",VLOOKUP(AT40,シフト記号表!$C$6:$K$35,9,FALSE))</f>
        <v/>
      </c>
      <c r="AU41" s="338" t="str">
        <f>IF(AU40="","",VLOOKUP(AU40,シフト記号表!$C$6:$K$35,9,FALSE))</f>
        <v/>
      </c>
      <c r="AV41" s="339" t="str">
        <f>IF(AV40="","",VLOOKUP(AV40,シフト記号表!$C$6:$K$35,9,FALSE))</f>
        <v/>
      </c>
      <c r="AW41" s="339" t="str">
        <f>IF(AW40="","",VLOOKUP(AW40,シフト記号表!$C$6:$K$35,9,FALSE))</f>
        <v/>
      </c>
      <c r="AX41" s="768">
        <f>IF($BB$3="４週",SUM(S41:AT41),IF($BB$3="暦月",SUM(S41:AW41),""))</f>
        <v>0</v>
      </c>
      <c r="AY41" s="769"/>
      <c r="AZ41" s="770">
        <f>IF($BB$3="４週",AX41/4,IF($BB$3="暦月",参考様式１!AX41/(参考様式１!$BB$8/7),""))</f>
        <v>0</v>
      </c>
      <c r="BA41" s="771"/>
      <c r="BB41" s="759"/>
      <c r="BC41" s="760"/>
      <c r="BD41" s="760"/>
      <c r="BE41" s="760"/>
      <c r="BF41" s="761"/>
    </row>
    <row r="42" spans="2:58" ht="20.25" customHeight="1" x14ac:dyDescent="0.15">
      <c r="B42" s="698"/>
      <c r="C42" s="785"/>
      <c r="D42" s="786"/>
      <c r="E42" s="787"/>
      <c r="F42" s="217">
        <f>C40</f>
        <v>0</v>
      </c>
      <c r="G42" s="789"/>
      <c r="H42" s="713"/>
      <c r="I42" s="714"/>
      <c r="J42" s="714"/>
      <c r="K42" s="715"/>
      <c r="L42" s="794"/>
      <c r="M42" s="795"/>
      <c r="N42" s="795"/>
      <c r="O42" s="796"/>
      <c r="P42" s="772" t="s">
        <v>277</v>
      </c>
      <c r="Q42" s="773"/>
      <c r="R42" s="774"/>
      <c r="S42" s="341" t="str">
        <f>IF(S40="","",VLOOKUP(S40,シフト記号表!$C$6:$U$35,19,FALSE))</f>
        <v/>
      </c>
      <c r="T42" s="342" t="str">
        <f>IF(T40="","",VLOOKUP(T40,シフト記号表!$C$6:$U$35,19,FALSE))</f>
        <v/>
      </c>
      <c r="U42" s="342" t="str">
        <f>IF(U40="","",VLOOKUP(U40,シフト記号表!$C$6:$U$35,19,FALSE))</f>
        <v/>
      </c>
      <c r="V42" s="342" t="str">
        <f>IF(V40="","",VLOOKUP(V40,シフト記号表!$C$6:$U$35,19,FALSE))</f>
        <v/>
      </c>
      <c r="W42" s="342" t="str">
        <f>IF(W40="","",VLOOKUP(W40,シフト記号表!$C$6:$U$35,19,FALSE))</f>
        <v/>
      </c>
      <c r="X42" s="342" t="str">
        <f>IF(X40="","",VLOOKUP(X40,シフト記号表!$C$6:$U$35,19,FALSE))</f>
        <v/>
      </c>
      <c r="Y42" s="343" t="str">
        <f>IF(Y40="","",VLOOKUP(Y40,シフト記号表!$C$6:$U$35,19,FALSE))</f>
        <v/>
      </c>
      <c r="Z42" s="341" t="str">
        <f>IF(Z40="","",VLOOKUP(Z40,シフト記号表!$C$6:$U$35,19,FALSE))</f>
        <v/>
      </c>
      <c r="AA42" s="342" t="str">
        <f>IF(AA40="","",VLOOKUP(AA40,シフト記号表!$C$6:$U$35,19,FALSE))</f>
        <v/>
      </c>
      <c r="AB42" s="342" t="str">
        <f>IF(AB40="","",VLOOKUP(AB40,シフト記号表!$C$6:$U$35,19,FALSE))</f>
        <v/>
      </c>
      <c r="AC42" s="342" t="str">
        <f>IF(AC40="","",VLOOKUP(AC40,シフト記号表!$C$6:$U$35,19,FALSE))</f>
        <v/>
      </c>
      <c r="AD42" s="342" t="str">
        <f>IF(AD40="","",VLOOKUP(AD40,シフト記号表!$C$6:$U$35,19,FALSE))</f>
        <v/>
      </c>
      <c r="AE42" s="342" t="str">
        <f>IF(AE40="","",VLOOKUP(AE40,シフト記号表!$C$6:$U$35,19,FALSE))</f>
        <v/>
      </c>
      <c r="AF42" s="343" t="str">
        <f>IF(AF40="","",VLOOKUP(AF40,シフト記号表!$C$6:$U$35,19,FALSE))</f>
        <v/>
      </c>
      <c r="AG42" s="341" t="str">
        <f>IF(AG40="","",VLOOKUP(AG40,シフト記号表!$C$6:$U$35,19,FALSE))</f>
        <v/>
      </c>
      <c r="AH42" s="342" t="str">
        <f>IF(AH40="","",VLOOKUP(AH40,シフト記号表!$C$6:$U$35,19,FALSE))</f>
        <v/>
      </c>
      <c r="AI42" s="342" t="str">
        <f>IF(AI40="","",VLOOKUP(AI40,シフト記号表!$C$6:$U$35,19,FALSE))</f>
        <v/>
      </c>
      <c r="AJ42" s="342" t="str">
        <f>IF(AJ40="","",VLOOKUP(AJ40,シフト記号表!$C$6:$U$35,19,FALSE))</f>
        <v/>
      </c>
      <c r="AK42" s="342" t="str">
        <f>IF(AK40="","",VLOOKUP(AK40,シフト記号表!$C$6:$U$35,19,FALSE))</f>
        <v/>
      </c>
      <c r="AL42" s="342" t="str">
        <f>IF(AL40="","",VLOOKUP(AL40,シフト記号表!$C$6:$U$35,19,FALSE))</f>
        <v/>
      </c>
      <c r="AM42" s="343" t="str">
        <f>IF(AM40="","",VLOOKUP(AM40,シフト記号表!$C$6:$U$35,19,FALSE))</f>
        <v/>
      </c>
      <c r="AN42" s="341" t="str">
        <f>IF(AN40="","",VLOOKUP(AN40,シフト記号表!$C$6:$U$35,19,FALSE))</f>
        <v/>
      </c>
      <c r="AO42" s="342" t="str">
        <f>IF(AO40="","",VLOOKUP(AO40,シフト記号表!$C$6:$U$35,19,FALSE))</f>
        <v/>
      </c>
      <c r="AP42" s="342" t="str">
        <f>IF(AP40="","",VLOOKUP(AP40,シフト記号表!$C$6:$U$35,19,FALSE))</f>
        <v/>
      </c>
      <c r="AQ42" s="342" t="str">
        <f>IF(AQ40="","",VLOOKUP(AQ40,シフト記号表!$C$6:$U$35,19,FALSE))</f>
        <v/>
      </c>
      <c r="AR42" s="342" t="str">
        <f>IF(AR40="","",VLOOKUP(AR40,シフト記号表!$C$6:$U$35,19,FALSE))</f>
        <v/>
      </c>
      <c r="AS42" s="342" t="str">
        <f>IF(AS40="","",VLOOKUP(AS40,シフト記号表!$C$6:$U$35,19,FALSE))</f>
        <v/>
      </c>
      <c r="AT42" s="343" t="str">
        <f>IF(AT40="","",VLOOKUP(AT40,シフト記号表!$C$6:$U$35,19,FALSE))</f>
        <v/>
      </c>
      <c r="AU42" s="341" t="str">
        <f>IF(AU40="","",VLOOKUP(AU40,シフト記号表!$C$6:$U$35,19,FALSE))</f>
        <v/>
      </c>
      <c r="AV42" s="342" t="str">
        <f>IF(AV40="","",VLOOKUP(AV40,シフト記号表!$C$6:$U$35,19,FALSE))</f>
        <v/>
      </c>
      <c r="AW42" s="342" t="str">
        <f>IF(AW40="","",VLOOKUP(AW40,シフト記号表!$C$6:$U$35,19,FALSE))</f>
        <v/>
      </c>
      <c r="AX42" s="775">
        <f>IF($BB$3="４週",SUM(S42:AT42),IF($BB$3="暦月",SUM(S42:AW42),""))</f>
        <v>0</v>
      </c>
      <c r="AY42" s="776"/>
      <c r="AZ42" s="777">
        <f>IF($BB$3="４週",AX42/4,IF($BB$3="暦月",参考様式１!AX42/(参考様式１!$BB$8/7),""))</f>
        <v>0</v>
      </c>
      <c r="BA42" s="778"/>
      <c r="BB42" s="762"/>
      <c r="BC42" s="763"/>
      <c r="BD42" s="763"/>
      <c r="BE42" s="763"/>
      <c r="BF42" s="764"/>
    </row>
    <row r="43" spans="2:58" ht="20.25" customHeight="1" x14ac:dyDescent="0.15">
      <c r="B43" s="698">
        <f>B40+1</f>
        <v>8</v>
      </c>
      <c r="C43" s="779"/>
      <c r="D43" s="780"/>
      <c r="E43" s="781"/>
      <c r="F43" s="225"/>
      <c r="G43" s="788"/>
      <c r="H43" s="790"/>
      <c r="I43" s="714"/>
      <c r="J43" s="714"/>
      <c r="K43" s="715"/>
      <c r="L43" s="791"/>
      <c r="M43" s="792"/>
      <c r="N43" s="792"/>
      <c r="O43" s="793"/>
      <c r="P43" s="797" t="s">
        <v>273</v>
      </c>
      <c r="Q43" s="798"/>
      <c r="R43" s="799"/>
      <c r="S43" s="214"/>
      <c r="T43" s="215"/>
      <c r="U43" s="215"/>
      <c r="V43" s="215"/>
      <c r="W43" s="215"/>
      <c r="X43" s="215"/>
      <c r="Y43" s="216"/>
      <c r="Z43" s="214"/>
      <c r="AA43" s="215"/>
      <c r="AB43" s="215"/>
      <c r="AC43" s="215"/>
      <c r="AD43" s="215"/>
      <c r="AE43" s="215"/>
      <c r="AF43" s="216"/>
      <c r="AG43" s="214"/>
      <c r="AH43" s="215"/>
      <c r="AI43" s="215"/>
      <c r="AJ43" s="215"/>
      <c r="AK43" s="215"/>
      <c r="AL43" s="215"/>
      <c r="AM43" s="216"/>
      <c r="AN43" s="214"/>
      <c r="AO43" s="215"/>
      <c r="AP43" s="215"/>
      <c r="AQ43" s="215"/>
      <c r="AR43" s="215"/>
      <c r="AS43" s="215"/>
      <c r="AT43" s="216"/>
      <c r="AU43" s="214"/>
      <c r="AV43" s="215"/>
      <c r="AW43" s="215"/>
      <c r="AX43" s="800"/>
      <c r="AY43" s="801"/>
      <c r="AZ43" s="802"/>
      <c r="BA43" s="803"/>
      <c r="BB43" s="804"/>
      <c r="BC43" s="805"/>
      <c r="BD43" s="805"/>
      <c r="BE43" s="805"/>
      <c r="BF43" s="806"/>
    </row>
    <row r="44" spans="2:58" ht="20.25" customHeight="1" x14ac:dyDescent="0.15">
      <c r="B44" s="698"/>
      <c r="C44" s="782"/>
      <c r="D44" s="783"/>
      <c r="E44" s="784"/>
      <c r="F44" s="217"/>
      <c r="G44" s="709"/>
      <c r="H44" s="713"/>
      <c r="I44" s="714"/>
      <c r="J44" s="714"/>
      <c r="K44" s="715"/>
      <c r="L44" s="719"/>
      <c r="M44" s="720"/>
      <c r="N44" s="720"/>
      <c r="O44" s="721"/>
      <c r="P44" s="765" t="s">
        <v>276</v>
      </c>
      <c r="Q44" s="766"/>
      <c r="R44" s="767"/>
      <c r="S44" s="338" t="str">
        <f>IF(S43="","",VLOOKUP(S43,シフト記号表!$C$6:$K$35,9,FALSE))</f>
        <v/>
      </c>
      <c r="T44" s="339" t="str">
        <f>IF(T43="","",VLOOKUP(T43,シフト記号表!$C$6:$K$35,9,FALSE))</f>
        <v/>
      </c>
      <c r="U44" s="339" t="str">
        <f>IF(U43="","",VLOOKUP(U43,シフト記号表!$C$6:$K$35,9,FALSE))</f>
        <v/>
      </c>
      <c r="V44" s="339" t="str">
        <f>IF(V43="","",VLOOKUP(V43,シフト記号表!$C$6:$K$35,9,FALSE))</f>
        <v/>
      </c>
      <c r="W44" s="339" t="str">
        <f>IF(W43="","",VLOOKUP(W43,シフト記号表!$C$6:$K$35,9,FALSE))</f>
        <v/>
      </c>
      <c r="X44" s="339" t="str">
        <f>IF(X43="","",VLOOKUP(X43,シフト記号表!$C$6:$K$35,9,FALSE))</f>
        <v/>
      </c>
      <c r="Y44" s="340" t="str">
        <f>IF(Y43="","",VLOOKUP(Y43,シフト記号表!$C$6:$K$35,9,FALSE))</f>
        <v/>
      </c>
      <c r="Z44" s="338" t="str">
        <f>IF(Z43="","",VLOOKUP(Z43,シフト記号表!$C$6:$K$35,9,FALSE))</f>
        <v/>
      </c>
      <c r="AA44" s="339" t="str">
        <f>IF(AA43="","",VLOOKUP(AA43,シフト記号表!$C$6:$K$35,9,FALSE))</f>
        <v/>
      </c>
      <c r="AB44" s="339" t="str">
        <f>IF(AB43="","",VLOOKUP(AB43,シフト記号表!$C$6:$K$35,9,FALSE))</f>
        <v/>
      </c>
      <c r="AC44" s="339" t="str">
        <f>IF(AC43="","",VLOOKUP(AC43,シフト記号表!$C$6:$K$35,9,FALSE))</f>
        <v/>
      </c>
      <c r="AD44" s="339" t="str">
        <f>IF(AD43="","",VLOOKUP(AD43,シフト記号表!$C$6:$K$35,9,FALSE))</f>
        <v/>
      </c>
      <c r="AE44" s="339" t="str">
        <f>IF(AE43="","",VLOOKUP(AE43,シフト記号表!$C$6:$K$35,9,FALSE))</f>
        <v/>
      </c>
      <c r="AF44" s="340" t="str">
        <f>IF(AF43="","",VLOOKUP(AF43,シフト記号表!$C$6:$K$35,9,FALSE))</f>
        <v/>
      </c>
      <c r="AG44" s="338" t="str">
        <f>IF(AG43="","",VLOOKUP(AG43,シフト記号表!$C$6:$K$35,9,FALSE))</f>
        <v/>
      </c>
      <c r="AH44" s="339" t="str">
        <f>IF(AH43="","",VLOOKUP(AH43,シフト記号表!$C$6:$K$35,9,FALSE))</f>
        <v/>
      </c>
      <c r="AI44" s="339" t="str">
        <f>IF(AI43="","",VLOOKUP(AI43,シフト記号表!$C$6:$K$35,9,FALSE))</f>
        <v/>
      </c>
      <c r="AJ44" s="339" t="str">
        <f>IF(AJ43="","",VLOOKUP(AJ43,シフト記号表!$C$6:$K$35,9,FALSE))</f>
        <v/>
      </c>
      <c r="AK44" s="339" t="str">
        <f>IF(AK43="","",VLOOKUP(AK43,シフト記号表!$C$6:$K$35,9,FALSE))</f>
        <v/>
      </c>
      <c r="AL44" s="339" t="str">
        <f>IF(AL43="","",VLOOKUP(AL43,シフト記号表!$C$6:$K$35,9,FALSE))</f>
        <v/>
      </c>
      <c r="AM44" s="340" t="str">
        <f>IF(AM43="","",VLOOKUP(AM43,シフト記号表!$C$6:$K$35,9,FALSE))</f>
        <v/>
      </c>
      <c r="AN44" s="338" t="str">
        <f>IF(AN43="","",VLOOKUP(AN43,シフト記号表!$C$6:$K$35,9,FALSE))</f>
        <v/>
      </c>
      <c r="AO44" s="339" t="str">
        <f>IF(AO43="","",VLOOKUP(AO43,シフト記号表!$C$6:$K$35,9,FALSE))</f>
        <v/>
      </c>
      <c r="AP44" s="339" t="str">
        <f>IF(AP43="","",VLOOKUP(AP43,シフト記号表!$C$6:$K$35,9,FALSE))</f>
        <v/>
      </c>
      <c r="AQ44" s="339" t="str">
        <f>IF(AQ43="","",VLOOKUP(AQ43,シフト記号表!$C$6:$K$35,9,FALSE))</f>
        <v/>
      </c>
      <c r="AR44" s="339" t="str">
        <f>IF(AR43="","",VLOOKUP(AR43,シフト記号表!$C$6:$K$35,9,FALSE))</f>
        <v/>
      </c>
      <c r="AS44" s="339" t="str">
        <f>IF(AS43="","",VLOOKUP(AS43,シフト記号表!$C$6:$K$35,9,FALSE))</f>
        <v/>
      </c>
      <c r="AT44" s="340" t="str">
        <f>IF(AT43="","",VLOOKUP(AT43,シフト記号表!$C$6:$K$35,9,FALSE))</f>
        <v/>
      </c>
      <c r="AU44" s="338" t="str">
        <f>IF(AU43="","",VLOOKUP(AU43,シフト記号表!$C$6:$K$35,9,FALSE))</f>
        <v/>
      </c>
      <c r="AV44" s="339" t="str">
        <f>IF(AV43="","",VLOOKUP(AV43,シフト記号表!$C$6:$K$35,9,FALSE))</f>
        <v/>
      </c>
      <c r="AW44" s="339" t="str">
        <f>IF(AW43="","",VLOOKUP(AW43,シフト記号表!$C$6:$K$35,9,FALSE))</f>
        <v/>
      </c>
      <c r="AX44" s="768">
        <f>IF($BB$3="４週",SUM(S44:AT44),IF($BB$3="暦月",SUM(S44:AW44),""))</f>
        <v>0</v>
      </c>
      <c r="AY44" s="769"/>
      <c r="AZ44" s="770">
        <f>IF($BB$3="４週",AX44/4,IF($BB$3="暦月",参考様式１!AX44/(参考様式１!$BB$8/7),""))</f>
        <v>0</v>
      </c>
      <c r="BA44" s="771"/>
      <c r="BB44" s="759"/>
      <c r="BC44" s="760"/>
      <c r="BD44" s="760"/>
      <c r="BE44" s="760"/>
      <c r="BF44" s="761"/>
    </row>
    <row r="45" spans="2:58" ht="20.25" customHeight="1" x14ac:dyDescent="0.15">
      <c r="B45" s="698"/>
      <c r="C45" s="785"/>
      <c r="D45" s="786"/>
      <c r="E45" s="787"/>
      <c r="F45" s="217">
        <f>C43</f>
        <v>0</v>
      </c>
      <c r="G45" s="789"/>
      <c r="H45" s="713"/>
      <c r="I45" s="714"/>
      <c r="J45" s="714"/>
      <c r="K45" s="715"/>
      <c r="L45" s="794"/>
      <c r="M45" s="795"/>
      <c r="N45" s="795"/>
      <c r="O45" s="796"/>
      <c r="P45" s="772" t="s">
        <v>277</v>
      </c>
      <c r="Q45" s="773"/>
      <c r="R45" s="774"/>
      <c r="S45" s="341" t="str">
        <f>IF(S43="","",VLOOKUP(S43,シフト記号表!$C$6:$U$35,19,FALSE))</f>
        <v/>
      </c>
      <c r="T45" s="342" t="str">
        <f>IF(T43="","",VLOOKUP(T43,シフト記号表!$C$6:$U$35,19,FALSE))</f>
        <v/>
      </c>
      <c r="U45" s="342" t="str">
        <f>IF(U43="","",VLOOKUP(U43,シフト記号表!$C$6:$U$35,19,FALSE))</f>
        <v/>
      </c>
      <c r="V45" s="342" t="str">
        <f>IF(V43="","",VLOOKUP(V43,シフト記号表!$C$6:$U$35,19,FALSE))</f>
        <v/>
      </c>
      <c r="W45" s="342" t="str">
        <f>IF(W43="","",VLOOKUP(W43,シフト記号表!$C$6:$U$35,19,FALSE))</f>
        <v/>
      </c>
      <c r="X45" s="342" t="str">
        <f>IF(X43="","",VLOOKUP(X43,シフト記号表!$C$6:$U$35,19,FALSE))</f>
        <v/>
      </c>
      <c r="Y45" s="343" t="str">
        <f>IF(Y43="","",VLOOKUP(Y43,シフト記号表!$C$6:$U$35,19,FALSE))</f>
        <v/>
      </c>
      <c r="Z45" s="341" t="str">
        <f>IF(Z43="","",VLOOKUP(Z43,シフト記号表!$C$6:$U$35,19,FALSE))</f>
        <v/>
      </c>
      <c r="AA45" s="342" t="str">
        <f>IF(AA43="","",VLOOKUP(AA43,シフト記号表!$C$6:$U$35,19,FALSE))</f>
        <v/>
      </c>
      <c r="AB45" s="342" t="str">
        <f>IF(AB43="","",VLOOKUP(AB43,シフト記号表!$C$6:$U$35,19,FALSE))</f>
        <v/>
      </c>
      <c r="AC45" s="342" t="str">
        <f>IF(AC43="","",VLOOKUP(AC43,シフト記号表!$C$6:$U$35,19,FALSE))</f>
        <v/>
      </c>
      <c r="AD45" s="342" t="str">
        <f>IF(AD43="","",VLOOKUP(AD43,シフト記号表!$C$6:$U$35,19,FALSE))</f>
        <v/>
      </c>
      <c r="AE45" s="342" t="str">
        <f>IF(AE43="","",VLOOKUP(AE43,シフト記号表!$C$6:$U$35,19,FALSE))</f>
        <v/>
      </c>
      <c r="AF45" s="343" t="str">
        <f>IF(AF43="","",VLOOKUP(AF43,シフト記号表!$C$6:$U$35,19,FALSE))</f>
        <v/>
      </c>
      <c r="AG45" s="341" t="str">
        <f>IF(AG43="","",VLOOKUP(AG43,シフト記号表!$C$6:$U$35,19,FALSE))</f>
        <v/>
      </c>
      <c r="AH45" s="342" t="str">
        <f>IF(AH43="","",VLOOKUP(AH43,シフト記号表!$C$6:$U$35,19,FALSE))</f>
        <v/>
      </c>
      <c r="AI45" s="342" t="str">
        <f>IF(AI43="","",VLOOKUP(AI43,シフト記号表!$C$6:$U$35,19,FALSE))</f>
        <v/>
      </c>
      <c r="AJ45" s="342" t="str">
        <f>IF(AJ43="","",VLOOKUP(AJ43,シフト記号表!$C$6:$U$35,19,FALSE))</f>
        <v/>
      </c>
      <c r="AK45" s="342" t="str">
        <f>IF(AK43="","",VLOOKUP(AK43,シフト記号表!$C$6:$U$35,19,FALSE))</f>
        <v/>
      </c>
      <c r="AL45" s="342" t="str">
        <f>IF(AL43="","",VLOOKUP(AL43,シフト記号表!$C$6:$U$35,19,FALSE))</f>
        <v/>
      </c>
      <c r="AM45" s="343" t="str">
        <f>IF(AM43="","",VLOOKUP(AM43,シフト記号表!$C$6:$U$35,19,FALSE))</f>
        <v/>
      </c>
      <c r="AN45" s="341" t="str">
        <f>IF(AN43="","",VLOOKUP(AN43,シフト記号表!$C$6:$U$35,19,FALSE))</f>
        <v/>
      </c>
      <c r="AO45" s="342" t="str">
        <f>IF(AO43="","",VLOOKUP(AO43,シフト記号表!$C$6:$U$35,19,FALSE))</f>
        <v/>
      </c>
      <c r="AP45" s="342" t="str">
        <f>IF(AP43="","",VLOOKUP(AP43,シフト記号表!$C$6:$U$35,19,FALSE))</f>
        <v/>
      </c>
      <c r="AQ45" s="342" t="str">
        <f>IF(AQ43="","",VLOOKUP(AQ43,シフト記号表!$C$6:$U$35,19,FALSE))</f>
        <v/>
      </c>
      <c r="AR45" s="342" t="str">
        <f>IF(AR43="","",VLOOKUP(AR43,シフト記号表!$C$6:$U$35,19,FALSE))</f>
        <v/>
      </c>
      <c r="AS45" s="342" t="str">
        <f>IF(AS43="","",VLOOKUP(AS43,シフト記号表!$C$6:$U$35,19,FALSE))</f>
        <v/>
      </c>
      <c r="AT45" s="343" t="str">
        <f>IF(AT43="","",VLOOKUP(AT43,シフト記号表!$C$6:$U$35,19,FALSE))</f>
        <v/>
      </c>
      <c r="AU45" s="341" t="str">
        <f>IF(AU43="","",VLOOKUP(AU43,シフト記号表!$C$6:$U$35,19,FALSE))</f>
        <v/>
      </c>
      <c r="AV45" s="342" t="str">
        <f>IF(AV43="","",VLOOKUP(AV43,シフト記号表!$C$6:$U$35,19,FALSE))</f>
        <v/>
      </c>
      <c r="AW45" s="342" t="str">
        <f>IF(AW43="","",VLOOKUP(AW43,シフト記号表!$C$6:$U$35,19,FALSE))</f>
        <v/>
      </c>
      <c r="AX45" s="775">
        <f>IF($BB$3="４週",SUM(S45:AT45),IF($BB$3="暦月",SUM(S45:AW45),""))</f>
        <v>0</v>
      </c>
      <c r="AY45" s="776"/>
      <c r="AZ45" s="777">
        <f>IF($BB$3="４週",AX45/4,IF($BB$3="暦月",参考様式１!AX45/(参考様式１!$BB$8/7),""))</f>
        <v>0</v>
      </c>
      <c r="BA45" s="778"/>
      <c r="BB45" s="762"/>
      <c r="BC45" s="763"/>
      <c r="BD45" s="763"/>
      <c r="BE45" s="763"/>
      <c r="BF45" s="764"/>
    </row>
    <row r="46" spans="2:58" ht="20.25" customHeight="1" x14ac:dyDescent="0.15">
      <c r="B46" s="698">
        <f>B43+1</f>
        <v>9</v>
      </c>
      <c r="C46" s="779"/>
      <c r="D46" s="780"/>
      <c r="E46" s="781"/>
      <c r="F46" s="225"/>
      <c r="G46" s="788"/>
      <c r="H46" s="790"/>
      <c r="I46" s="714"/>
      <c r="J46" s="714"/>
      <c r="K46" s="715"/>
      <c r="L46" s="791"/>
      <c r="M46" s="792"/>
      <c r="N46" s="792"/>
      <c r="O46" s="793"/>
      <c r="P46" s="797" t="s">
        <v>273</v>
      </c>
      <c r="Q46" s="798"/>
      <c r="R46" s="799"/>
      <c r="S46" s="214"/>
      <c r="T46" s="215"/>
      <c r="U46" s="215"/>
      <c r="V46" s="215"/>
      <c r="W46" s="215"/>
      <c r="X46" s="215"/>
      <c r="Y46" s="216"/>
      <c r="Z46" s="214"/>
      <c r="AA46" s="215"/>
      <c r="AB46" s="215"/>
      <c r="AC46" s="215"/>
      <c r="AD46" s="215"/>
      <c r="AE46" s="215"/>
      <c r="AF46" s="216"/>
      <c r="AG46" s="214"/>
      <c r="AH46" s="215"/>
      <c r="AI46" s="215"/>
      <c r="AJ46" s="215"/>
      <c r="AK46" s="215"/>
      <c r="AL46" s="215"/>
      <c r="AM46" s="216"/>
      <c r="AN46" s="214"/>
      <c r="AO46" s="215"/>
      <c r="AP46" s="215"/>
      <c r="AQ46" s="215"/>
      <c r="AR46" s="215"/>
      <c r="AS46" s="215"/>
      <c r="AT46" s="216"/>
      <c r="AU46" s="214"/>
      <c r="AV46" s="215"/>
      <c r="AW46" s="215"/>
      <c r="AX46" s="800"/>
      <c r="AY46" s="801"/>
      <c r="AZ46" s="802"/>
      <c r="BA46" s="803"/>
      <c r="BB46" s="804"/>
      <c r="BC46" s="805"/>
      <c r="BD46" s="805"/>
      <c r="BE46" s="805"/>
      <c r="BF46" s="806"/>
    </row>
    <row r="47" spans="2:58" ht="20.25" customHeight="1" x14ac:dyDescent="0.15">
      <c r="B47" s="698"/>
      <c r="C47" s="782"/>
      <c r="D47" s="783"/>
      <c r="E47" s="784"/>
      <c r="F47" s="217"/>
      <c r="G47" s="709"/>
      <c r="H47" s="713"/>
      <c r="I47" s="714"/>
      <c r="J47" s="714"/>
      <c r="K47" s="715"/>
      <c r="L47" s="719"/>
      <c r="M47" s="720"/>
      <c r="N47" s="720"/>
      <c r="O47" s="721"/>
      <c r="P47" s="765" t="s">
        <v>276</v>
      </c>
      <c r="Q47" s="766"/>
      <c r="R47" s="767"/>
      <c r="S47" s="338" t="str">
        <f>IF(S46="","",VLOOKUP(S46,シフト記号表!$C$6:$K$35,9,FALSE))</f>
        <v/>
      </c>
      <c r="T47" s="339" t="str">
        <f>IF(T46="","",VLOOKUP(T46,シフト記号表!$C$6:$K$35,9,FALSE))</f>
        <v/>
      </c>
      <c r="U47" s="339" t="str">
        <f>IF(U46="","",VLOOKUP(U46,シフト記号表!$C$6:$K$35,9,FALSE))</f>
        <v/>
      </c>
      <c r="V47" s="339" t="str">
        <f>IF(V46="","",VLOOKUP(V46,シフト記号表!$C$6:$K$35,9,FALSE))</f>
        <v/>
      </c>
      <c r="W47" s="339" t="str">
        <f>IF(W46="","",VLOOKUP(W46,シフト記号表!$C$6:$K$35,9,FALSE))</f>
        <v/>
      </c>
      <c r="X47" s="339" t="str">
        <f>IF(X46="","",VLOOKUP(X46,シフト記号表!$C$6:$K$35,9,FALSE))</f>
        <v/>
      </c>
      <c r="Y47" s="340" t="str">
        <f>IF(Y46="","",VLOOKUP(Y46,シフト記号表!$C$6:$K$35,9,FALSE))</f>
        <v/>
      </c>
      <c r="Z47" s="338" t="str">
        <f>IF(Z46="","",VLOOKUP(Z46,シフト記号表!$C$6:$K$35,9,FALSE))</f>
        <v/>
      </c>
      <c r="AA47" s="339" t="str">
        <f>IF(AA46="","",VLOOKUP(AA46,シフト記号表!$C$6:$K$35,9,FALSE))</f>
        <v/>
      </c>
      <c r="AB47" s="339" t="str">
        <f>IF(AB46="","",VLOOKUP(AB46,シフト記号表!$C$6:$K$35,9,FALSE))</f>
        <v/>
      </c>
      <c r="AC47" s="339" t="str">
        <f>IF(AC46="","",VLOOKUP(AC46,シフト記号表!$C$6:$K$35,9,FALSE))</f>
        <v/>
      </c>
      <c r="AD47" s="339" t="str">
        <f>IF(AD46="","",VLOOKUP(AD46,シフト記号表!$C$6:$K$35,9,FALSE))</f>
        <v/>
      </c>
      <c r="AE47" s="339" t="str">
        <f>IF(AE46="","",VLOOKUP(AE46,シフト記号表!$C$6:$K$35,9,FALSE))</f>
        <v/>
      </c>
      <c r="AF47" s="340" t="str">
        <f>IF(AF46="","",VLOOKUP(AF46,シフト記号表!$C$6:$K$35,9,FALSE))</f>
        <v/>
      </c>
      <c r="AG47" s="338" t="str">
        <f>IF(AG46="","",VLOOKUP(AG46,シフト記号表!$C$6:$K$35,9,FALSE))</f>
        <v/>
      </c>
      <c r="AH47" s="339" t="str">
        <f>IF(AH46="","",VLOOKUP(AH46,シフト記号表!$C$6:$K$35,9,FALSE))</f>
        <v/>
      </c>
      <c r="AI47" s="339" t="str">
        <f>IF(AI46="","",VLOOKUP(AI46,シフト記号表!$C$6:$K$35,9,FALSE))</f>
        <v/>
      </c>
      <c r="AJ47" s="339" t="str">
        <f>IF(AJ46="","",VLOOKUP(AJ46,シフト記号表!$C$6:$K$35,9,FALSE))</f>
        <v/>
      </c>
      <c r="AK47" s="339" t="str">
        <f>IF(AK46="","",VLOOKUP(AK46,シフト記号表!$C$6:$K$35,9,FALSE))</f>
        <v/>
      </c>
      <c r="AL47" s="339" t="str">
        <f>IF(AL46="","",VLOOKUP(AL46,シフト記号表!$C$6:$K$35,9,FALSE))</f>
        <v/>
      </c>
      <c r="AM47" s="340" t="str">
        <f>IF(AM46="","",VLOOKUP(AM46,シフト記号表!$C$6:$K$35,9,FALSE))</f>
        <v/>
      </c>
      <c r="AN47" s="338" t="str">
        <f>IF(AN46="","",VLOOKUP(AN46,シフト記号表!$C$6:$K$35,9,FALSE))</f>
        <v/>
      </c>
      <c r="AO47" s="339" t="str">
        <f>IF(AO46="","",VLOOKUP(AO46,シフト記号表!$C$6:$K$35,9,FALSE))</f>
        <v/>
      </c>
      <c r="AP47" s="339" t="str">
        <f>IF(AP46="","",VLOOKUP(AP46,シフト記号表!$C$6:$K$35,9,FALSE))</f>
        <v/>
      </c>
      <c r="AQ47" s="339" t="str">
        <f>IF(AQ46="","",VLOOKUP(AQ46,シフト記号表!$C$6:$K$35,9,FALSE))</f>
        <v/>
      </c>
      <c r="AR47" s="339" t="str">
        <f>IF(AR46="","",VLOOKUP(AR46,シフト記号表!$C$6:$K$35,9,FALSE))</f>
        <v/>
      </c>
      <c r="AS47" s="339" t="str">
        <f>IF(AS46="","",VLOOKUP(AS46,シフト記号表!$C$6:$K$35,9,FALSE))</f>
        <v/>
      </c>
      <c r="AT47" s="340" t="str">
        <f>IF(AT46="","",VLOOKUP(AT46,シフト記号表!$C$6:$K$35,9,FALSE))</f>
        <v/>
      </c>
      <c r="AU47" s="338" t="str">
        <f>IF(AU46="","",VLOOKUP(AU46,シフト記号表!$C$6:$K$35,9,FALSE))</f>
        <v/>
      </c>
      <c r="AV47" s="339" t="str">
        <f>IF(AV46="","",VLOOKUP(AV46,シフト記号表!$C$6:$K$35,9,FALSE))</f>
        <v/>
      </c>
      <c r="AW47" s="339" t="str">
        <f>IF(AW46="","",VLOOKUP(AW46,シフト記号表!$C$6:$K$35,9,FALSE))</f>
        <v/>
      </c>
      <c r="AX47" s="768">
        <f>IF($BB$3="４週",SUM(S47:AT47),IF($BB$3="暦月",SUM(S47:AW47),""))</f>
        <v>0</v>
      </c>
      <c r="AY47" s="769"/>
      <c r="AZ47" s="770">
        <f>IF($BB$3="４週",AX47/4,IF($BB$3="暦月",参考様式１!AX47/(参考様式１!$BB$8/7),""))</f>
        <v>0</v>
      </c>
      <c r="BA47" s="771"/>
      <c r="BB47" s="759"/>
      <c r="BC47" s="760"/>
      <c r="BD47" s="760"/>
      <c r="BE47" s="760"/>
      <c r="BF47" s="761"/>
    </row>
    <row r="48" spans="2:58" ht="20.25" customHeight="1" x14ac:dyDescent="0.15">
      <c r="B48" s="698"/>
      <c r="C48" s="785"/>
      <c r="D48" s="786"/>
      <c r="E48" s="787"/>
      <c r="F48" s="217">
        <f>C46</f>
        <v>0</v>
      </c>
      <c r="G48" s="789"/>
      <c r="H48" s="713"/>
      <c r="I48" s="714"/>
      <c r="J48" s="714"/>
      <c r="K48" s="715"/>
      <c r="L48" s="794"/>
      <c r="M48" s="795"/>
      <c r="N48" s="795"/>
      <c r="O48" s="796"/>
      <c r="P48" s="772" t="s">
        <v>277</v>
      </c>
      <c r="Q48" s="773"/>
      <c r="R48" s="774"/>
      <c r="S48" s="341" t="str">
        <f>IF(S46="","",VLOOKUP(S46,シフト記号表!$C$6:$U$35,19,FALSE))</f>
        <v/>
      </c>
      <c r="T48" s="342" t="str">
        <f>IF(T46="","",VLOOKUP(T46,シフト記号表!$C$6:$U$35,19,FALSE))</f>
        <v/>
      </c>
      <c r="U48" s="342" t="str">
        <f>IF(U46="","",VLOOKUP(U46,シフト記号表!$C$6:$U$35,19,FALSE))</f>
        <v/>
      </c>
      <c r="V48" s="342" t="str">
        <f>IF(V46="","",VLOOKUP(V46,シフト記号表!$C$6:$U$35,19,FALSE))</f>
        <v/>
      </c>
      <c r="W48" s="342" t="str">
        <f>IF(W46="","",VLOOKUP(W46,シフト記号表!$C$6:$U$35,19,FALSE))</f>
        <v/>
      </c>
      <c r="X48" s="342" t="str">
        <f>IF(X46="","",VLOOKUP(X46,シフト記号表!$C$6:$U$35,19,FALSE))</f>
        <v/>
      </c>
      <c r="Y48" s="343" t="str">
        <f>IF(Y46="","",VLOOKUP(Y46,シフト記号表!$C$6:$U$35,19,FALSE))</f>
        <v/>
      </c>
      <c r="Z48" s="341" t="str">
        <f>IF(Z46="","",VLOOKUP(Z46,シフト記号表!$C$6:$U$35,19,FALSE))</f>
        <v/>
      </c>
      <c r="AA48" s="342" t="str">
        <f>IF(AA46="","",VLOOKUP(AA46,シフト記号表!$C$6:$U$35,19,FALSE))</f>
        <v/>
      </c>
      <c r="AB48" s="342" t="str">
        <f>IF(AB46="","",VLOOKUP(AB46,シフト記号表!$C$6:$U$35,19,FALSE))</f>
        <v/>
      </c>
      <c r="AC48" s="342" t="str">
        <f>IF(AC46="","",VLOOKUP(AC46,シフト記号表!$C$6:$U$35,19,FALSE))</f>
        <v/>
      </c>
      <c r="AD48" s="342" t="str">
        <f>IF(AD46="","",VLOOKUP(AD46,シフト記号表!$C$6:$U$35,19,FALSE))</f>
        <v/>
      </c>
      <c r="AE48" s="342" t="str">
        <f>IF(AE46="","",VLOOKUP(AE46,シフト記号表!$C$6:$U$35,19,FALSE))</f>
        <v/>
      </c>
      <c r="AF48" s="343" t="str">
        <f>IF(AF46="","",VLOOKUP(AF46,シフト記号表!$C$6:$U$35,19,FALSE))</f>
        <v/>
      </c>
      <c r="AG48" s="341" t="str">
        <f>IF(AG46="","",VLOOKUP(AG46,シフト記号表!$C$6:$U$35,19,FALSE))</f>
        <v/>
      </c>
      <c r="AH48" s="342" t="str">
        <f>IF(AH46="","",VLOOKUP(AH46,シフト記号表!$C$6:$U$35,19,FALSE))</f>
        <v/>
      </c>
      <c r="AI48" s="342" t="str">
        <f>IF(AI46="","",VLOOKUP(AI46,シフト記号表!$C$6:$U$35,19,FALSE))</f>
        <v/>
      </c>
      <c r="AJ48" s="342" t="str">
        <f>IF(AJ46="","",VLOOKUP(AJ46,シフト記号表!$C$6:$U$35,19,FALSE))</f>
        <v/>
      </c>
      <c r="AK48" s="342" t="str">
        <f>IF(AK46="","",VLOOKUP(AK46,シフト記号表!$C$6:$U$35,19,FALSE))</f>
        <v/>
      </c>
      <c r="AL48" s="342" t="str">
        <f>IF(AL46="","",VLOOKUP(AL46,シフト記号表!$C$6:$U$35,19,FALSE))</f>
        <v/>
      </c>
      <c r="AM48" s="343" t="str">
        <f>IF(AM46="","",VLOOKUP(AM46,シフト記号表!$C$6:$U$35,19,FALSE))</f>
        <v/>
      </c>
      <c r="AN48" s="341" t="str">
        <f>IF(AN46="","",VLOOKUP(AN46,シフト記号表!$C$6:$U$35,19,FALSE))</f>
        <v/>
      </c>
      <c r="AO48" s="342" t="str">
        <f>IF(AO46="","",VLOOKUP(AO46,シフト記号表!$C$6:$U$35,19,FALSE))</f>
        <v/>
      </c>
      <c r="AP48" s="342" t="str">
        <f>IF(AP46="","",VLOOKUP(AP46,シフト記号表!$C$6:$U$35,19,FALSE))</f>
        <v/>
      </c>
      <c r="AQ48" s="342" t="str">
        <f>IF(AQ46="","",VLOOKUP(AQ46,シフト記号表!$C$6:$U$35,19,FALSE))</f>
        <v/>
      </c>
      <c r="AR48" s="342" t="str">
        <f>IF(AR46="","",VLOOKUP(AR46,シフト記号表!$C$6:$U$35,19,FALSE))</f>
        <v/>
      </c>
      <c r="AS48" s="342" t="str">
        <f>IF(AS46="","",VLOOKUP(AS46,シフト記号表!$C$6:$U$35,19,FALSE))</f>
        <v/>
      </c>
      <c r="AT48" s="343" t="str">
        <f>IF(AT46="","",VLOOKUP(AT46,シフト記号表!$C$6:$U$35,19,FALSE))</f>
        <v/>
      </c>
      <c r="AU48" s="341" t="str">
        <f>IF(AU46="","",VLOOKUP(AU46,シフト記号表!$C$6:$U$35,19,FALSE))</f>
        <v/>
      </c>
      <c r="AV48" s="342" t="str">
        <f>IF(AV46="","",VLOOKUP(AV46,シフト記号表!$C$6:$U$35,19,FALSE))</f>
        <v/>
      </c>
      <c r="AW48" s="342" t="str">
        <f>IF(AW46="","",VLOOKUP(AW46,シフト記号表!$C$6:$U$35,19,FALSE))</f>
        <v/>
      </c>
      <c r="AX48" s="775">
        <f>IF($BB$3="４週",SUM(S48:AT48),IF($BB$3="暦月",SUM(S48:AW48),""))</f>
        <v>0</v>
      </c>
      <c r="AY48" s="776"/>
      <c r="AZ48" s="777">
        <f>IF($BB$3="４週",AX48/4,IF($BB$3="暦月",参考様式１!AX48/(参考様式１!$BB$8/7),""))</f>
        <v>0</v>
      </c>
      <c r="BA48" s="778"/>
      <c r="BB48" s="762"/>
      <c r="BC48" s="763"/>
      <c r="BD48" s="763"/>
      <c r="BE48" s="763"/>
      <c r="BF48" s="764"/>
    </row>
    <row r="49" spans="2:58" ht="20.25" customHeight="1" x14ac:dyDescent="0.15">
      <c r="B49" s="698">
        <f>B46+1</f>
        <v>10</v>
      </c>
      <c r="C49" s="779"/>
      <c r="D49" s="780"/>
      <c r="E49" s="781"/>
      <c r="F49" s="225"/>
      <c r="G49" s="788"/>
      <c r="H49" s="790"/>
      <c r="I49" s="714"/>
      <c r="J49" s="714"/>
      <c r="K49" s="715"/>
      <c r="L49" s="791"/>
      <c r="M49" s="792"/>
      <c r="N49" s="792"/>
      <c r="O49" s="793"/>
      <c r="P49" s="797" t="s">
        <v>273</v>
      </c>
      <c r="Q49" s="798"/>
      <c r="R49" s="799"/>
      <c r="S49" s="214"/>
      <c r="T49" s="215"/>
      <c r="U49" s="215"/>
      <c r="V49" s="215"/>
      <c r="W49" s="215"/>
      <c r="X49" s="215"/>
      <c r="Y49" s="216"/>
      <c r="Z49" s="214"/>
      <c r="AA49" s="215"/>
      <c r="AB49" s="215"/>
      <c r="AC49" s="215"/>
      <c r="AD49" s="215"/>
      <c r="AE49" s="215"/>
      <c r="AF49" s="216"/>
      <c r="AG49" s="214"/>
      <c r="AH49" s="215"/>
      <c r="AI49" s="215"/>
      <c r="AJ49" s="215"/>
      <c r="AK49" s="215"/>
      <c r="AL49" s="215"/>
      <c r="AM49" s="216"/>
      <c r="AN49" s="214"/>
      <c r="AO49" s="215"/>
      <c r="AP49" s="215"/>
      <c r="AQ49" s="215"/>
      <c r="AR49" s="215"/>
      <c r="AS49" s="215"/>
      <c r="AT49" s="216"/>
      <c r="AU49" s="214"/>
      <c r="AV49" s="215"/>
      <c r="AW49" s="215"/>
      <c r="AX49" s="800"/>
      <c r="AY49" s="801"/>
      <c r="AZ49" s="802"/>
      <c r="BA49" s="803"/>
      <c r="BB49" s="804"/>
      <c r="BC49" s="805"/>
      <c r="BD49" s="805"/>
      <c r="BE49" s="805"/>
      <c r="BF49" s="806"/>
    </row>
    <row r="50" spans="2:58" ht="20.25" customHeight="1" x14ac:dyDescent="0.15">
      <c r="B50" s="698"/>
      <c r="C50" s="782"/>
      <c r="D50" s="783"/>
      <c r="E50" s="784"/>
      <c r="F50" s="217"/>
      <c r="G50" s="709"/>
      <c r="H50" s="713"/>
      <c r="I50" s="714"/>
      <c r="J50" s="714"/>
      <c r="K50" s="715"/>
      <c r="L50" s="719"/>
      <c r="M50" s="720"/>
      <c r="N50" s="720"/>
      <c r="O50" s="721"/>
      <c r="P50" s="765" t="s">
        <v>276</v>
      </c>
      <c r="Q50" s="766"/>
      <c r="R50" s="767"/>
      <c r="S50" s="338" t="str">
        <f>IF(S49="","",VLOOKUP(S49,シフト記号表!$C$6:$K$35,9,FALSE))</f>
        <v/>
      </c>
      <c r="T50" s="339" t="str">
        <f>IF(T49="","",VLOOKUP(T49,シフト記号表!$C$6:$K$35,9,FALSE))</f>
        <v/>
      </c>
      <c r="U50" s="339" t="str">
        <f>IF(U49="","",VLOOKUP(U49,シフト記号表!$C$6:$K$35,9,FALSE))</f>
        <v/>
      </c>
      <c r="V50" s="339" t="str">
        <f>IF(V49="","",VLOOKUP(V49,シフト記号表!$C$6:$K$35,9,FALSE))</f>
        <v/>
      </c>
      <c r="W50" s="339" t="str">
        <f>IF(W49="","",VLOOKUP(W49,シフト記号表!$C$6:$K$35,9,FALSE))</f>
        <v/>
      </c>
      <c r="X50" s="339" t="str">
        <f>IF(X49="","",VLOOKUP(X49,シフト記号表!$C$6:$K$35,9,FALSE))</f>
        <v/>
      </c>
      <c r="Y50" s="340" t="str">
        <f>IF(Y49="","",VLOOKUP(Y49,シフト記号表!$C$6:$K$35,9,FALSE))</f>
        <v/>
      </c>
      <c r="Z50" s="338" t="str">
        <f>IF(Z49="","",VLOOKUP(Z49,シフト記号表!$C$6:$K$35,9,FALSE))</f>
        <v/>
      </c>
      <c r="AA50" s="339" t="str">
        <f>IF(AA49="","",VLOOKUP(AA49,シフト記号表!$C$6:$K$35,9,FALSE))</f>
        <v/>
      </c>
      <c r="AB50" s="339" t="str">
        <f>IF(AB49="","",VLOOKUP(AB49,シフト記号表!$C$6:$K$35,9,FALSE))</f>
        <v/>
      </c>
      <c r="AC50" s="339" t="str">
        <f>IF(AC49="","",VLOOKUP(AC49,シフト記号表!$C$6:$K$35,9,FALSE))</f>
        <v/>
      </c>
      <c r="AD50" s="339" t="str">
        <f>IF(AD49="","",VLOOKUP(AD49,シフト記号表!$C$6:$K$35,9,FALSE))</f>
        <v/>
      </c>
      <c r="AE50" s="339" t="str">
        <f>IF(AE49="","",VLOOKUP(AE49,シフト記号表!$C$6:$K$35,9,FALSE))</f>
        <v/>
      </c>
      <c r="AF50" s="340" t="str">
        <f>IF(AF49="","",VLOOKUP(AF49,シフト記号表!$C$6:$K$35,9,FALSE))</f>
        <v/>
      </c>
      <c r="AG50" s="338" t="str">
        <f>IF(AG49="","",VLOOKUP(AG49,シフト記号表!$C$6:$K$35,9,FALSE))</f>
        <v/>
      </c>
      <c r="AH50" s="339" t="str">
        <f>IF(AH49="","",VLOOKUP(AH49,シフト記号表!$C$6:$K$35,9,FALSE))</f>
        <v/>
      </c>
      <c r="AI50" s="339" t="str">
        <f>IF(AI49="","",VLOOKUP(AI49,シフト記号表!$C$6:$K$35,9,FALSE))</f>
        <v/>
      </c>
      <c r="AJ50" s="339" t="str">
        <f>IF(AJ49="","",VLOOKUP(AJ49,シフト記号表!$C$6:$K$35,9,FALSE))</f>
        <v/>
      </c>
      <c r="AK50" s="339" t="str">
        <f>IF(AK49="","",VLOOKUP(AK49,シフト記号表!$C$6:$K$35,9,FALSE))</f>
        <v/>
      </c>
      <c r="AL50" s="339" t="str">
        <f>IF(AL49="","",VLOOKUP(AL49,シフト記号表!$C$6:$K$35,9,FALSE))</f>
        <v/>
      </c>
      <c r="AM50" s="340" t="str">
        <f>IF(AM49="","",VLOOKUP(AM49,シフト記号表!$C$6:$K$35,9,FALSE))</f>
        <v/>
      </c>
      <c r="AN50" s="338" t="str">
        <f>IF(AN49="","",VLOOKUP(AN49,シフト記号表!$C$6:$K$35,9,FALSE))</f>
        <v/>
      </c>
      <c r="AO50" s="339" t="str">
        <f>IF(AO49="","",VLOOKUP(AO49,シフト記号表!$C$6:$K$35,9,FALSE))</f>
        <v/>
      </c>
      <c r="AP50" s="339" t="str">
        <f>IF(AP49="","",VLOOKUP(AP49,シフト記号表!$C$6:$K$35,9,FALSE))</f>
        <v/>
      </c>
      <c r="AQ50" s="339" t="str">
        <f>IF(AQ49="","",VLOOKUP(AQ49,シフト記号表!$C$6:$K$35,9,FALSE))</f>
        <v/>
      </c>
      <c r="AR50" s="339" t="str">
        <f>IF(AR49="","",VLOOKUP(AR49,シフト記号表!$C$6:$K$35,9,FALSE))</f>
        <v/>
      </c>
      <c r="AS50" s="339" t="str">
        <f>IF(AS49="","",VLOOKUP(AS49,シフト記号表!$C$6:$K$35,9,FALSE))</f>
        <v/>
      </c>
      <c r="AT50" s="340" t="str">
        <f>IF(AT49="","",VLOOKUP(AT49,シフト記号表!$C$6:$K$35,9,FALSE))</f>
        <v/>
      </c>
      <c r="AU50" s="338" t="str">
        <f>IF(AU49="","",VLOOKUP(AU49,シフト記号表!$C$6:$K$35,9,FALSE))</f>
        <v/>
      </c>
      <c r="AV50" s="339" t="str">
        <f>IF(AV49="","",VLOOKUP(AV49,シフト記号表!$C$6:$K$35,9,FALSE))</f>
        <v/>
      </c>
      <c r="AW50" s="339" t="str">
        <f>IF(AW49="","",VLOOKUP(AW49,シフト記号表!$C$6:$K$35,9,FALSE))</f>
        <v/>
      </c>
      <c r="AX50" s="768">
        <f>IF($BB$3="４週",SUM(S50:AT50),IF($BB$3="暦月",SUM(S50:AW50),""))</f>
        <v>0</v>
      </c>
      <c r="AY50" s="769"/>
      <c r="AZ50" s="770">
        <f>IF($BB$3="４週",AX50/4,IF($BB$3="暦月",参考様式１!AX50/(参考様式１!$BB$8/7),""))</f>
        <v>0</v>
      </c>
      <c r="BA50" s="771"/>
      <c r="BB50" s="759"/>
      <c r="BC50" s="760"/>
      <c r="BD50" s="760"/>
      <c r="BE50" s="760"/>
      <c r="BF50" s="761"/>
    </row>
    <row r="51" spans="2:58" ht="20.25" customHeight="1" x14ac:dyDescent="0.15">
      <c r="B51" s="698"/>
      <c r="C51" s="785"/>
      <c r="D51" s="786"/>
      <c r="E51" s="787"/>
      <c r="F51" s="217">
        <f>C49</f>
        <v>0</v>
      </c>
      <c r="G51" s="789"/>
      <c r="H51" s="713"/>
      <c r="I51" s="714"/>
      <c r="J51" s="714"/>
      <c r="K51" s="715"/>
      <c r="L51" s="794"/>
      <c r="M51" s="795"/>
      <c r="N51" s="795"/>
      <c r="O51" s="796"/>
      <c r="P51" s="772" t="s">
        <v>277</v>
      </c>
      <c r="Q51" s="773"/>
      <c r="R51" s="774"/>
      <c r="S51" s="341" t="str">
        <f>IF(S49="","",VLOOKUP(S49,シフト記号表!$C$6:$U$35,19,FALSE))</f>
        <v/>
      </c>
      <c r="T51" s="342" t="str">
        <f>IF(T49="","",VLOOKUP(T49,シフト記号表!$C$6:$U$35,19,FALSE))</f>
        <v/>
      </c>
      <c r="U51" s="342" t="str">
        <f>IF(U49="","",VLOOKUP(U49,シフト記号表!$C$6:$U$35,19,FALSE))</f>
        <v/>
      </c>
      <c r="V51" s="342" t="str">
        <f>IF(V49="","",VLOOKUP(V49,シフト記号表!$C$6:$U$35,19,FALSE))</f>
        <v/>
      </c>
      <c r="W51" s="342" t="str">
        <f>IF(W49="","",VLOOKUP(W49,シフト記号表!$C$6:$U$35,19,FALSE))</f>
        <v/>
      </c>
      <c r="X51" s="342" t="str">
        <f>IF(X49="","",VLOOKUP(X49,シフト記号表!$C$6:$U$35,19,FALSE))</f>
        <v/>
      </c>
      <c r="Y51" s="343" t="str">
        <f>IF(Y49="","",VLOOKUP(Y49,シフト記号表!$C$6:$U$35,19,FALSE))</f>
        <v/>
      </c>
      <c r="Z51" s="341" t="str">
        <f>IF(Z49="","",VLOOKUP(Z49,シフト記号表!$C$6:$U$35,19,FALSE))</f>
        <v/>
      </c>
      <c r="AA51" s="342" t="str">
        <f>IF(AA49="","",VLOOKUP(AA49,シフト記号表!$C$6:$U$35,19,FALSE))</f>
        <v/>
      </c>
      <c r="AB51" s="342" t="str">
        <f>IF(AB49="","",VLOOKUP(AB49,シフト記号表!$C$6:$U$35,19,FALSE))</f>
        <v/>
      </c>
      <c r="AC51" s="342" t="str">
        <f>IF(AC49="","",VLOOKUP(AC49,シフト記号表!$C$6:$U$35,19,FALSE))</f>
        <v/>
      </c>
      <c r="AD51" s="342" t="str">
        <f>IF(AD49="","",VLOOKUP(AD49,シフト記号表!$C$6:$U$35,19,FALSE))</f>
        <v/>
      </c>
      <c r="AE51" s="342" t="str">
        <f>IF(AE49="","",VLOOKUP(AE49,シフト記号表!$C$6:$U$35,19,FALSE))</f>
        <v/>
      </c>
      <c r="AF51" s="343" t="str">
        <f>IF(AF49="","",VLOOKUP(AF49,シフト記号表!$C$6:$U$35,19,FALSE))</f>
        <v/>
      </c>
      <c r="AG51" s="341" t="str">
        <f>IF(AG49="","",VLOOKUP(AG49,シフト記号表!$C$6:$U$35,19,FALSE))</f>
        <v/>
      </c>
      <c r="AH51" s="342" t="str">
        <f>IF(AH49="","",VLOOKUP(AH49,シフト記号表!$C$6:$U$35,19,FALSE))</f>
        <v/>
      </c>
      <c r="AI51" s="342" t="str">
        <f>IF(AI49="","",VLOOKUP(AI49,シフト記号表!$C$6:$U$35,19,FALSE))</f>
        <v/>
      </c>
      <c r="AJ51" s="342" t="str">
        <f>IF(AJ49="","",VLOOKUP(AJ49,シフト記号表!$C$6:$U$35,19,FALSE))</f>
        <v/>
      </c>
      <c r="AK51" s="342" t="str">
        <f>IF(AK49="","",VLOOKUP(AK49,シフト記号表!$C$6:$U$35,19,FALSE))</f>
        <v/>
      </c>
      <c r="AL51" s="342" t="str">
        <f>IF(AL49="","",VLOOKUP(AL49,シフト記号表!$C$6:$U$35,19,FALSE))</f>
        <v/>
      </c>
      <c r="AM51" s="343" t="str">
        <f>IF(AM49="","",VLOOKUP(AM49,シフト記号表!$C$6:$U$35,19,FALSE))</f>
        <v/>
      </c>
      <c r="AN51" s="341" t="str">
        <f>IF(AN49="","",VLOOKUP(AN49,シフト記号表!$C$6:$U$35,19,FALSE))</f>
        <v/>
      </c>
      <c r="AO51" s="342" t="str">
        <f>IF(AO49="","",VLOOKUP(AO49,シフト記号表!$C$6:$U$35,19,FALSE))</f>
        <v/>
      </c>
      <c r="AP51" s="342" t="str">
        <f>IF(AP49="","",VLOOKUP(AP49,シフト記号表!$C$6:$U$35,19,FALSE))</f>
        <v/>
      </c>
      <c r="AQ51" s="342" t="str">
        <f>IF(AQ49="","",VLOOKUP(AQ49,シフト記号表!$C$6:$U$35,19,FALSE))</f>
        <v/>
      </c>
      <c r="AR51" s="342" t="str">
        <f>IF(AR49="","",VLOOKUP(AR49,シフト記号表!$C$6:$U$35,19,FALSE))</f>
        <v/>
      </c>
      <c r="AS51" s="342" t="str">
        <f>IF(AS49="","",VLOOKUP(AS49,シフト記号表!$C$6:$U$35,19,FALSE))</f>
        <v/>
      </c>
      <c r="AT51" s="343" t="str">
        <f>IF(AT49="","",VLOOKUP(AT49,シフト記号表!$C$6:$U$35,19,FALSE))</f>
        <v/>
      </c>
      <c r="AU51" s="341" t="str">
        <f>IF(AU49="","",VLOOKUP(AU49,シフト記号表!$C$6:$U$35,19,FALSE))</f>
        <v/>
      </c>
      <c r="AV51" s="342" t="str">
        <f>IF(AV49="","",VLOOKUP(AV49,シフト記号表!$C$6:$U$35,19,FALSE))</f>
        <v/>
      </c>
      <c r="AW51" s="342" t="str">
        <f>IF(AW49="","",VLOOKUP(AW49,シフト記号表!$C$6:$U$35,19,FALSE))</f>
        <v/>
      </c>
      <c r="AX51" s="775">
        <f>IF($BB$3="４週",SUM(S51:AT51),IF($BB$3="暦月",SUM(S51:AW51),""))</f>
        <v>0</v>
      </c>
      <c r="AY51" s="776"/>
      <c r="AZ51" s="777">
        <f>IF($BB$3="４週",AX51/4,IF($BB$3="暦月",参考様式１!AX51/(参考様式１!$BB$8/7),""))</f>
        <v>0</v>
      </c>
      <c r="BA51" s="778"/>
      <c r="BB51" s="762"/>
      <c r="BC51" s="763"/>
      <c r="BD51" s="763"/>
      <c r="BE51" s="763"/>
      <c r="BF51" s="764"/>
    </row>
    <row r="52" spans="2:58" ht="20.25" customHeight="1" x14ac:dyDescent="0.15">
      <c r="B52" s="698">
        <f>B49+1</f>
        <v>11</v>
      </c>
      <c r="C52" s="779"/>
      <c r="D52" s="780"/>
      <c r="E52" s="781"/>
      <c r="F52" s="225"/>
      <c r="G52" s="788"/>
      <c r="H52" s="790"/>
      <c r="I52" s="714"/>
      <c r="J52" s="714"/>
      <c r="K52" s="715"/>
      <c r="L52" s="791"/>
      <c r="M52" s="792"/>
      <c r="N52" s="792"/>
      <c r="O52" s="793"/>
      <c r="P52" s="797" t="s">
        <v>273</v>
      </c>
      <c r="Q52" s="798"/>
      <c r="R52" s="799"/>
      <c r="S52" s="214"/>
      <c r="T52" s="215"/>
      <c r="U52" s="215"/>
      <c r="V52" s="215"/>
      <c r="W52" s="215"/>
      <c r="X52" s="215"/>
      <c r="Y52" s="216"/>
      <c r="Z52" s="214"/>
      <c r="AA52" s="215"/>
      <c r="AB52" s="215"/>
      <c r="AC52" s="215"/>
      <c r="AD52" s="215"/>
      <c r="AE52" s="215"/>
      <c r="AF52" s="216"/>
      <c r="AG52" s="214"/>
      <c r="AH52" s="215"/>
      <c r="AI52" s="215"/>
      <c r="AJ52" s="215"/>
      <c r="AK52" s="215"/>
      <c r="AL52" s="215"/>
      <c r="AM52" s="216"/>
      <c r="AN52" s="214"/>
      <c r="AO52" s="215"/>
      <c r="AP52" s="215"/>
      <c r="AQ52" s="215"/>
      <c r="AR52" s="215"/>
      <c r="AS52" s="215"/>
      <c r="AT52" s="216"/>
      <c r="AU52" s="214"/>
      <c r="AV52" s="215"/>
      <c r="AW52" s="215"/>
      <c r="AX52" s="800"/>
      <c r="AY52" s="801"/>
      <c r="AZ52" s="802"/>
      <c r="BA52" s="803"/>
      <c r="BB52" s="804"/>
      <c r="BC52" s="805"/>
      <c r="BD52" s="805"/>
      <c r="BE52" s="805"/>
      <c r="BF52" s="806"/>
    </row>
    <row r="53" spans="2:58" ht="20.25" customHeight="1" x14ac:dyDescent="0.15">
      <c r="B53" s="698"/>
      <c r="C53" s="782"/>
      <c r="D53" s="783"/>
      <c r="E53" s="784"/>
      <c r="F53" s="217"/>
      <c r="G53" s="709"/>
      <c r="H53" s="713"/>
      <c r="I53" s="714"/>
      <c r="J53" s="714"/>
      <c r="K53" s="715"/>
      <c r="L53" s="719"/>
      <c r="M53" s="720"/>
      <c r="N53" s="720"/>
      <c r="O53" s="721"/>
      <c r="P53" s="765" t="s">
        <v>276</v>
      </c>
      <c r="Q53" s="766"/>
      <c r="R53" s="767"/>
      <c r="S53" s="338" t="str">
        <f>IF(S52="","",VLOOKUP(S52,シフト記号表!$C$6:$K$35,9,FALSE))</f>
        <v/>
      </c>
      <c r="T53" s="339" t="str">
        <f>IF(T52="","",VLOOKUP(T52,シフト記号表!$C$6:$K$35,9,FALSE))</f>
        <v/>
      </c>
      <c r="U53" s="339" t="str">
        <f>IF(U52="","",VLOOKUP(U52,シフト記号表!$C$6:$K$35,9,FALSE))</f>
        <v/>
      </c>
      <c r="V53" s="339" t="str">
        <f>IF(V52="","",VLOOKUP(V52,シフト記号表!$C$6:$K$35,9,FALSE))</f>
        <v/>
      </c>
      <c r="W53" s="339" t="str">
        <f>IF(W52="","",VLOOKUP(W52,シフト記号表!$C$6:$K$35,9,FALSE))</f>
        <v/>
      </c>
      <c r="X53" s="339" t="str">
        <f>IF(X52="","",VLOOKUP(X52,シフト記号表!$C$6:$K$35,9,FALSE))</f>
        <v/>
      </c>
      <c r="Y53" s="340" t="str">
        <f>IF(Y52="","",VLOOKUP(Y52,シフト記号表!$C$6:$K$35,9,FALSE))</f>
        <v/>
      </c>
      <c r="Z53" s="338" t="str">
        <f>IF(Z52="","",VLOOKUP(Z52,シフト記号表!$C$6:$K$35,9,FALSE))</f>
        <v/>
      </c>
      <c r="AA53" s="339" t="str">
        <f>IF(AA52="","",VLOOKUP(AA52,シフト記号表!$C$6:$K$35,9,FALSE))</f>
        <v/>
      </c>
      <c r="AB53" s="339" t="str">
        <f>IF(AB52="","",VLOOKUP(AB52,シフト記号表!$C$6:$K$35,9,FALSE))</f>
        <v/>
      </c>
      <c r="AC53" s="339" t="str">
        <f>IF(AC52="","",VLOOKUP(AC52,シフト記号表!$C$6:$K$35,9,FALSE))</f>
        <v/>
      </c>
      <c r="AD53" s="339" t="str">
        <f>IF(AD52="","",VLOOKUP(AD52,シフト記号表!$C$6:$K$35,9,FALSE))</f>
        <v/>
      </c>
      <c r="AE53" s="339" t="str">
        <f>IF(AE52="","",VLOOKUP(AE52,シフト記号表!$C$6:$K$35,9,FALSE))</f>
        <v/>
      </c>
      <c r="AF53" s="340" t="str">
        <f>IF(AF52="","",VLOOKUP(AF52,シフト記号表!$C$6:$K$35,9,FALSE))</f>
        <v/>
      </c>
      <c r="AG53" s="338" t="str">
        <f>IF(AG52="","",VLOOKUP(AG52,シフト記号表!$C$6:$K$35,9,FALSE))</f>
        <v/>
      </c>
      <c r="AH53" s="339" t="str">
        <f>IF(AH52="","",VLOOKUP(AH52,シフト記号表!$C$6:$K$35,9,FALSE))</f>
        <v/>
      </c>
      <c r="AI53" s="339" t="str">
        <f>IF(AI52="","",VLOOKUP(AI52,シフト記号表!$C$6:$K$35,9,FALSE))</f>
        <v/>
      </c>
      <c r="AJ53" s="339" t="str">
        <f>IF(AJ52="","",VLOOKUP(AJ52,シフト記号表!$C$6:$K$35,9,FALSE))</f>
        <v/>
      </c>
      <c r="AK53" s="339" t="str">
        <f>IF(AK52="","",VLOOKUP(AK52,シフト記号表!$C$6:$K$35,9,FALSE))</f>
        <v/>
      </c>
      <c r="AL53" s="339" t="str">
        <f>IF(AL52="","",VLOOKUP(AL52,シフト記号表!$C$6:$K$35,9,FALSE))</f>
        <v/>
      </c>
      <c r="AM53" s="340" t="str">
        <f>IF(AM52="","",VLOOKUP(AM52,シフト記号表!$C$6:$K$35,9,FALSE))</f>
        <v/>
      </c>
      <c r="AN53" s="338" t="str">
        <f>IF(AN52="","",VLOOKUP(AN52,シフト記号表!$C$6:$K$35,9,FALSE))</f>
        <v/>
      </c>
      <c r="AO53" s="339" t="str">
        <f>IF(AO52="","",VLOOKUP(AO52,シフト記号表!$C$6:$K$35,9,FALSE))</f>
        <v/>
      </c>
      <c r="AP53" s="339" t="str">
        <f>IF(AP52="","",VLOOKUP(AP52,シフト記号表!$C$6:$K$35,9,FALSE))</f>
        <v/>
      </c>
      <c r="AQ53" s="339" t="str">
        <f>IF(AQ52="","",VLOOKUP(AQ52,シフト記号表!$C$6:$K$35,9,FALSE))</f>
        <v/>
      </c>
      <c r="AR53" s="339" t="str">
        <f>IF(AR52="","",VLOOKUP(AR52,シフト記号表!$C$6:$K$35,9,FALSE))</f>
        <v/>
      </c>
      <c r="AS53" s="339" t="str">
        <f>IF(AS52="","",VLOOKUP(AS52,シフト記号表!$C$6:$K$35,9,FALSE))</f>
        <v/>
      </c>
      <c r="AT53" s="340" t="str">
        <f>IF(AT52="","",VLOOKUP(AT52,シフト記号表!$C$6:$K$35,9,FALSE))</f>
        <v/>
      </c>
      <c r="AU53" s="338" t="str">
        <f>IF(AU52="","",VLOOKUP(AU52,シフト記号表!$C$6:$K$35,9,FALSE))</f>
        <v/>
      </c>
      <c r="AV53" s="339" t="str">
        <f>IF(AV52="","",VLOOKUP(AV52,シフト記号表!$C$6:$K$35,9,FALSE))</f>
        <v/>
      </c>
      <c r="AW53" s="339" t="str">
        <f>IF(AW52="","",VLOOKUP(AW52,シフト記号表!$C$6:$K$35,9,FALSE))</f>
        <v/>
      </c>
      <c r="AX53" s="768">
        <f>IF($BB$3="４週",SUM(S53:AT53),IF($BB$3="暦月",SUM(S53:AW53),""))</f>
        <v>0</v>
      </c>
      <c r="AY53" s="769"/>
      <c r="AZ53" s="770">
        <f>IF($BB$3="４週",AX53/4,IF($BB$3="暦月",参考様式１!AX53/(参考様式１!$BB$8/7),""))</f>
        <v>0</v>
      </c>
      <c r="BA53" s="771"/>
      <c r="BB53" s="759"/>
      <c r="BC53" s="760"/>
      <c r="BD53" s="760"/>
      <c r="BE53" s="760"/>
      <c r="BF53" s="761"/>
    </row>
    <row r="54" spans="2:58" ht="20.25" customHeight="1" x14ac:dyDescent="0.15">
      <c r="B54" s="698"/>
      <c r="C54" s="785"/>
      <c r="D54" s="786"/>
      <c r="E54" s="787"/>
      <c r="F54" s="217">
        <f>C52</f>
        <v>0</v>
      </c>
      <c r="G54" s="789"/>
      <c r="H54" s="713"/>
      <c r="I54" s="714"/>
      <c r="J54" s="714"/>
      <c r="K54" s="715"/>
      <c r="L54" s="794"/>
      <c r="M54" s="795"/>
      <c r="N54" s="795"/>
      <c r="O54" s="796"/>
      <c r="P54" s="772" t="s">
        <v>277</v>
      </c>
      <c r="Q54" s="773"/>
      <c r="R54" s="774"/>
      <c r="S54" s="341" t="str">
        <f>IF(S52="","",VLOOKUP(S52,シフト記号表!$C$6:$U$35,19,FALSE))</f>
        <v/>
      </c>
      <c r="T54" s="342" t="str">
        <f>IF(T52="","",VLOOKUP(T52,シフト記号表!$C$6:$U$35,19,FALSE))</f>
        <v/>
      </c>
      <c r="U54" s="342" t="str">
        <f>IF(U52="","",VLOOKUP(U52,シフト記号表!$C$6:$U$35,19,FALSE))</f>
        <v/>
      </c>
      <c r="V54" s="342" t="str">
        <f>IF(V52="","",VLOOKUP(V52,シフト記号表!$C$6:$U$35,19,FALSE))</f>
        <v/>
      </c>
      <c r="W54" s="342" t="str">
        <f>IF(W52="","",VLOOKUP(W52,シフト記号表!$C$6:$U$35,19,FALSE))</f>
        <v/>
      </c>
      <c r="X54" s="342" t="str">
        <f>IF(X52="","",VLOOKUP(X52,シフト記号表!$C$6:$U$35,19,FALSE))</f>
        <v/>
      </c>
      <c r="Y54" s="343" t="str">
        <f>IF(Y52="","",VLOOKUP(Y52,シフト記号表!$C$6:$U$35,19,FALSE))</f>
        <v/>
      </c>
      <c r="Z54" s="341" t="str">
        <f>IF(Z52="","",VLOOKUP(Z52,シフト記号表!$C$6:$U$35,19,FALSE))</f>
        <v/>
      </c>
      <c r="AA54" s="342" t="str">
        <f>IF(AA52="","",VLOOKUP(AA52,シフト記号表!$C$6:$U$35,19,FALSE))</f>
        <v/>
      </c>
      <c r="AB54" s="342" t="str">
        <f>IF(AB52="","",VLOOKUP(AB52,シフト記号表!$C$6:$U$35,19,FALSE))</f>
        <v/>
      </c>
      <c r="AC54" s="342" t="str">
        <f>IF(AC52="","",VLOOKUP(AC52,シフト記号表!$C$6:$U$35,19,FALSE))</f>
        <v/>
      </c>
      <c r="AD54" s="342" t="str">
        <f>IF(AD52="","",VLOOKUP(AD52,シフト記号表!$C$6:$U$35,19,FALSE))</f>
        <v/>
      </c>
      <c r="AE54" s="342" t="str">
        <f>IF(AE52="","",VLOOKUP(AE52,シフト記号表!$C$6:$U$35,19,FALSE))</f>
        <v/>
      </c>
      <c r="AF54" s="343" t="str">
        <f>IF(AF52="","",VLOOKUP(AF52,シフト記号表!$C$6:$U$35,19,FALSE))</f>
        <v/>
      </c>
      <c r="AG54" s="341" t="str">
        <f>IF(AG52="","",VLOOKUP(AG52,シフト記号表!$C$6:$U$35,19,FALSE))</f>
        <v/>
      </c>
      <c r="AH54" s="342" t="str">
        <f>IF(AH52="","",VLOOKUP(AH52,シフト記号表!$C$6:$U$35,19,FALSE))</f>
        <v/>
      </c>
      <c r="AI54" s="342" t="str">
        <f>IF(AI52="","",VLOOKUP(AI52,シフト記号表!$C$6:$U$35,19,FALSE))</f>
        <v/>
      </c>
      <c r="AJ54" s="342" t="str">
        <f>IF(AJ52="","",VLOOKUP(AJ52,シフト記号表!$C$6:$U$35,19,FALSE))</f>
        <v/>
      </c>
      <c r="AK54" s="342" t="str">
        <f>IF(AK52="","",VLOOKUP(AK52,シフト記号表!$C$6:$U$35,19,FALSE))</f>
        <v/>
      </c>
      <c r="AL54" s="342" t="str">
        <f>IF(AL52="","",VLOOKUP(AL52,シフト記号表!$C$6:$U$35,19,FALSE))</f>
        <v/>
      </c>
      <c r="AM54" s="343" t="str">
        <f>IF(AM52="","",VLOOKUP(AM52,シフト記号表!$C$6:$U$35,19,FALSE))</f>
        <v/>
      </c>
      <c r="AN54" s="341" t="str">
        <f>IF(AN52="","",VLOOKUP(AN52,シフト記号表!$C$6:$U$35,19,FALSE))</f>
        <v/>
      </c>
      <c r="AO54" s="342" t="str">
        <f>IF(AO52="","",VLOOKUP(AO52,シフト記号表!$C$6:$U$35,19,FALSE))</f>
        <v/>
      </c>
      <c r="AP54" s="342" t="str">
        <f>IF(AP52="","",VLOOKUP(AP52,シフト記号表!$C$6:$U$35,19,FALSE))</f>
        <v/>
      </c>
      <c r="AQ54" s="342" t="str">
        <f>IF(AQ52="","",VLOOKUP(AQ52,シフト記号表!$C$6:$U$35,19,FALSE))</f>
        <v/>
      </c>
      <c r="AR54" s="342" t="str">
        <f>IF(AR52="","",VLOOKUP(AR52,シフト記号表!$C$6:$U$35,19,FALSE))</f>
        <v/>
      </c>
      <c r="AS54" s="342" t="str">
        <f>IF(AS52="","",VLOOKUP(AS52,シフト記号表!$C$6:$U$35,19,FALSE))</f>
        <v/>
      </c>
      <c r="AT54" s="343" t="str">
        <f>IF(AT52="","",VLOOKUP(AT52,シフト記号表!$C$6:$U$35,19,FALSE))</f>
        <v/>
      </c>
      <c r="AU54" s="341" t="str">
        <f>IF(AU52="","",VLOOKUP(AU52,シフト記号表!$C$6:$U$35,19,FALSE))</f>
        <v/>
      </c>
      <c r="AV54" s="342" t="str">
        <f>IF(AV52="","",VLOOKUP(AV52,シフト記号表!$C$6:$U$35,19,FALSE))</f>
        <v/>
      </c>
      <c r="AW54" s="342" t="str">
        <f>IF(AW52="","",VLOOKUP(AW52,シフト記号表!$C$6:$U$35,19,FALSE))</f>
        <v/>
      </c>
      <c r="AX54" s="775">
        <f>IF($BB$3="４週",SUM(S54:AT54),IF($BB$3="暦月",SUM(S54:AW54),""))</f>
        <v>0</v>
      </c>
      <c r="AY54" s="776"/>
      <c r="AZ54" s="777">
        <f>IF($BB$3="４週",AX54/4,IF($BB$3="暦月",参考様式１!AX54/(参考様式１!$BB$8/7),""))</f>
        <v>0</v>
      </c>
      <c r="BA54" s="778"/>
      <c r="BB54" s="762"/>
      <c r="BC54" s="763"/>
      <c r="BD54" s="763"/>
      <c r="BE54" s="763"/>
      <c r="BF54" s="764"/>
    </row>
    <row r="55" spans="2:58" ht="20.25" customHeight="1" x14ac:dyDescent="0.15">
      <c r="B55" s="698">
        <f>B52+1</f>
        <v>12</v>
      </c>
      <c r="C55" s="779"/>
      <c r="D55" s="780"/>
      <c r="E55" s="781"/>
      <c r="F55" s="225"/>
      <c r="G55" s="788"/>
      <c r="H55" s="790"/>
      <c r="I55" s="714"/>
      <c r="J55" s="714"/>
      <c r="K55" s="715"/>
      <c r="L55" s="791"/>
      <c r="M55" s="792"/>
      <c r="N55" s="792"/>
      <c r="O55" s="793"/>
      <c r="P55" s="797" t="s">
        <v>273</v>
      </c>
      <c r="Q55" s="798"/>
      <c r="R55" s="799"/>
      <c r="S55" s="214"/>
      <c r="T55" s="215"/>
      <c r="U55" s="215"/>
      <c r="V55" s="215"/>
      <c r="W55" s="215"/>
      <c r="X55" s="215"/>
      <c r="Y55" s="216"/>
      <c r="Z55" s="214"/>
      <c r="AA55" s="215"/>
      <c r="AB55" s="215"/>
      <c r="AC55" s="215"/>
      <c r="AD55" s="215"/>
      <c r="AE55" s="215"/>
      <c r="AF55" s="216"/>
      <c r="AG55" s="214"/>
      <c r="AH55" s="215"/>
      <c r="AI55" s="215"/>
      <c r="AJ55" s="215"/>
      <c r="AK55" s="215"/>
      <c r="AL55" s="215"/>
      <c r="AM55" s="216"/>
      <c r="AN55" s="214"/>
      <c r="AO55" s="215"/>
      <c r="AP55" s="215"/>
      <c r="AQ55" s="215"/>
      <c r="AR55" s="215"/>
      <c r="AS55" s="215"/>
      <c r="AT55" s="216"/>
      <c r="AU55" s="214"/>
      <c r="AV55" s="215"/>
      <c r="AW55" s="215"/>
      <c r="AX55" s="800"/>
      <c r="AY55" s="801"/>
      <c r="AZ55" s="802"/>
      <c r="BA55" s="803"/>
      <c r="BB55" s="818"/>
      <c r="BC55" s="792"/>
      <c r="BD55" s="792"/>
      <c r="BE55" s="792"/>
      <c r="BF55" s="793"/>
    </row>
    <row r="56" spans="2:58" ht="20.25" customHeight="1" x14ac:dyDescent="0.15">
      <c r="B56" s="698"/>
      <c r="C56" s="782"/>
      <c r="D56" s="783"/>
      <c r="E56" s="784"/>
      <c r="F56" s="217"/>
      <c r="G56" s="709"/>
      <c r="H56" s="713"/>
      <c r="I56" s="714"/>
      <c r="J56" s="714"/>
      <c r="K56" s="715"/>
      <c r="L56" s="719"/>
      <c r="M56" s="720"/>
      <c r="N56" s="720"/>
      <c r="O56" s="721"/>
      <c r="P56" s="765" t="s">
        <v>276</v>
      </c>
      <c r="Q56" s="766"/>
      <c r="R56" s="767"/>
      <c r="S56" s="338" t="str">
        <f>IF(S55="","",VLOOKUP(S55,シフト記号表!$C$6:$K$35,9,FALSE))</f>
        <v/>
      </c>
      <c r="T56" s="339" t="str">
        <f>IF(T55="","",VLOOKUP(T55,シフト記号表!$C$6:$K$35,9,FALSE))</f>
        <v/>
      </c>
      <c r="U56" s="339" t="str">
        <f>IF(U55="","",VLOOKUP(U55,シフト記号表!$C$6:$K$35,9,FALSE))</f>
        <v/>
      </c>
      <c r="V56" s="339" t="str">
        <f>IF(V55="","",VLOOKUP(V55,シフト記号表!$C$6:$K$35,9,FALSE))</f>
        <v/>
      </c>
      <c r="W56" s="339" t="str">
        <f>IF(W55="","",VLOOKUP(W55,シフト記号表!$C$6:$K$35,9,FALSE))</f>
        <v/>
      </c>
      <c r="X56" s="339" t="str">
        <f>IF(X55="","",VLOOKUP(X55,シフト記号表!$C$6:$K$35,9,FALSE))</f>
        <v/>
      </c>
      <c r="Y56" s="340" t="str">
        <f>IF(Y55="","",VLOOKUP(Y55,シフト記号表!$C$6:$K$35,9,FALSE))</f>
        <v/>
      </c>
      <c r="Z56" s="338" t="str">
        <f>IF(Z55="","",VLOOKUP(Z55,シフト記号表!$C$6:$K$35,9,FALSE))</f>
        <v/>
      </c>
      <c r="AA56" s="339" t="str">
        <f>IF(AA55="","",VLOOKUP(AA55,シフト記号表!$C$6:$K$35,9,FALSE))</f>
        <v/>
      </c>
      <c r="AB56" s="339" t="str">
        <f>IF(AB55="","",VLOOKUP(AB55,シフト記号表!$C$6:$K$35,9,FALSE))</f>
        <v/>
      </c>
      <c r="AC56" s="339" t="str">
        <f>IF(AC55="","",VLOOKUP(AC55,シフト記号表!$C$6:$K$35,9,FALSE))</f>
        <v/>
      </c>
      <c r="AD56" s="339" t="str">
        <f>IF(AD55="","",VLOOKUP(AD55,シフト記号表!$C$6:$K$35,9,FALSE))</f>
        <v/>
      </c>
      <c r="AE56" s="339" t="str">
        <f>IF(AE55="","",VLOOKUP(AE55,シフト記号表!$C$6:$K$35,9,FALSE))</f>
        <v/>
      </c>
      <c r="AF56" s="340" t="str">
        <f>IF(AF55="","",VLOOKUP(AF55,シフト記号表!$C$6:$K$35,9,FALSE))</f>
        <v/>
      </c>
      <c r="AG56" s="338" t="str">
        <f>IF(AG55="","",VLOOKUP(AG55,シフト記号表!$C$6:$K$35,9,FALSE))</f>
        <v/>
      </c>
      <c r="AH56" s="339" t="str">
        <f>IF(AH55="","",VLOOKUP(AH55,シフト記号表!$C$6:$K$35,9,FALSE))</f>
        <v/>
      </c>
      <c r="AI56" s="339" t="str">
        <f>IF(AI55="","",VLOOKUP(AI55,シフト記号表!$C$6:$K$35,9,FALSE))</f>
        <v/>
      </c>
      <c r="AJ56" s="339" t="str">
        <f>IF(AJ55="","",VLOOKUP(AJ55,シフト記号表!$C$6:$K$35,9,FALSE))</f>
        <v/>
      </c>
      <c r="AK56" s="339" t="str">
        <f>IF(AK55="","",VLOOKUP(AK55,シフト記号表!$C$6:$K$35,9,FALSE))</f>
        <v/>
      </c>
      <c r="AL56" s="339" t="str">
        <f>IF(AL55="","",VLOOKUP(AL55,シフト記号表!$C$6:$K$35,9,FALSE))</f>
        <v/>
      </c>
      <c r="AM56" s="340" t="str">
        <f>IF(AM55="","",VLOOKUP(AM55,シフト記号表!$C$6:$K$35,9,FALSE))</f>
        <v/>
      </c>
      <c r="AN56" s="338" t="str">
        <f>IF(AN55="","",VLOOKUP(AN55,シフト記号表!$C$6:$K$35,9,FALSE))</f>
        <v/>
      </c>
      <c r="AO56" s="339" t="str">
        <f>IF(AO55="","",VLOOKUP(AO55,シフト記号表!$C$6:$K$35,9,FALSE))</f>
        <v/>
      </c>
      <c r="AP56" s="339" t="str">
        <f>IF(AP55="","",VLOOKUP(AP55,シフト記号表!$C$6:$K$35,9,FALSE))</f>
        <v/>
      </c>
      <c r="AQ56" s="339" t="str">
        <f>IF(AQ55="","",VLOOKUP(AQ55,シフト記号表!$C$6:$K$35,9,FALSE))</f>
        <v/>
      </c>
      <c r="AR56" s="339" t="str">
        <f>IF(AR55="","",VLOOKUP(AR55,シフト記号表!$C$6:$K$35,9,FALSE))</f>
        <v/>
      </c>
      <c r="AS56" s="339" t="str">
        <f>IF(AS55="","",VLOOKUP(AS55,シフト記号表!$C$6:$K$35,9,FALSE))</f>
        <v/>
      </c>
      <c r="AT56" s="340" t="str">
        <f>IF(AT55="","",VLOOKUP(AT55,シフト記号表!$C$6:$K$35,9,FALSE))</f>
        <v/>
      </c>
      <c r="AU56" s="338" t="str">
        <f>IF(AU55="","",VLOOKUP(AU55,シフト記号表!$C$6:$K$35,9,FALSE))</f>
        <v/>
      </c>
      <c r="AV56" s="339" t="str">
        <f>IF(AV55="","",VLOOKUP(AV55,シフト記号表!$C$6:$K$35,9,FALSE))</f>
        <v/>
      </c>
      <c r="AW56" s="339" t="str">
        <f>IF(AW55="","",VLOOKUP(AW55,シフト記号表!$C$6:$K$35,9,FALSE))</f>
        <v/>
      </c>
      <c r="AX56" s="768">
        <f>IF($BB$3="４週",SUM(S56:AT56),IF($BB$3="暦月",SUM(S56:AW56),""))</f>
        <v>0</v>
      </c>
      <c r="AY56" s="769"/>
      <c r="AZ56" s="770">
        <f>IF($BB$3="４週",AX56/4,IF($BB$3="暦月",参考様式１!AX56/(参考様式１!$BB$8/7),""))</f>
        <v>0</v>
      </c>
      <c r="BA56" s="771"/>
      <c r="BB56" s="819"/>
      <c r="BC56" s="720"/>
      <c r="BD56" s="720"/>
      <c r="BE56" s="720"/>
      <c r="BF56" s="721"/>
    </row>
    <row r="57" spans="2:58" ht="20.25" customHeight="1" x14ac:dyDescent="0.15">
      <c r="B57" s="698"/>
      <c r="C57" s="785"/>
      <c r="D57" s="786"/>
      <c r="E57" s="787"/>
      <c r="F57" s="217">
        <f>C55</f>
        <v>0</v>
      </c>
      <c r="G57" s="789"/>
      <c r="H57" s="713"/>
      <c r="I57" s="714"/>
      <c r="J57" s="714"/>
      <c r="K57" s="715"/>
      <c r="L57" s="794"/>
      <c r="M57" s="795"/>
      <c r="N57" s="795"/>
      <c r="O57" s="796"/>
      <c r="P57" s="772" t="s">
        <v>277</v>
      </c>
      <c r="Q57" s="773"/>
      <c r="R57" s="774"/>
      <c r="S57" s="341" t="str">
        <f>IF(S55="","",VLOOKUP(S55,シフト記号表!$C$6:$U$35,19,FALSE))</f>
        <v/>
      </c>
      <c r="T57" s="342" t="str">
        <f>IF(T55="","",VLOOKUP(T55,シフト記号表!$C$6:$U$35,19,FALSE))</f>
        <v/>
      </c>
      <c r="U57" s="342" t="str">
        <f>IF(U55="","",VLOOKUP(U55,シフト記号表!$C$6:$U$35,19,FALSE))</f>
        <v/>
      </c>
      <c r="V57" s="342" t="str">
        <f>IF(V55="","",VLOOKUP(V55,シフト記号表!$C$6:$U$35,19,FALSE))</f>
        <v/>
      </c>
      <c r="W57" s="342" t="str">
        <f>IF(W55="","",VLOOKUP(W55,シフト記号表!$C$6:$U$35,19,FALSE))</f>
        <v/>
      </c>
      <c r="X57" s="342" t="str">
        <f>IF(X55="","",VLOOKUP(X55,シフト記号表!$C$6:$U$35,19,FALSE))</f>
        <v/>
      </c>
      <c r="Y57" s="343" t="str">
        <f>IF(Y55="","",VLOOKUP(Y55,シフト記号表!$C$6:$U$35,19,FALSE))</f>
        <v/>
      </c>
      <c r="Z57" s="341" t="str">
        <f>IF(Z55="","",VLOOKUP(Z55,シフト記号表!$C$6:$U$35,19,FALSE))</f>
        <v/>
      </c>
      <c r="AA57" s="342" t="str">
        <f>IF(AA55="","",VLOOKUP(AA55,シフト記号表!$C$6:$U$35,19,FALSE))</f>
        <v/>
      </c>
      <c r="AB57" s="342" t="str">
        <f>IF(AB55="","",VLOOKUP(AB55,シフト記号表!$C$6:$U$35,19,FALSE))</f>
        <v/>
      </c>
      <c r="AC57" s="342" t="str">
        <f>IF(AC55="","",VLOOKUP(AC55,シフト記号表!$C$6:$U$35,19,FALSE))</f>
        <v/>
      </c>
      <c r="AD57" s="342" t="str">
        <f>IF(AD55="","",VLOOKUP(AD55,シフト記号表!$C$6:$U$35,19,FALSE))</f>
        <v/>
      </c>
      <c r="AE57" s="342" t="str">
        <f>IF(AE55="","",VLOOKUP(AE55,シフト記号表!$C$6:$U$35,19,FALSE))</f>
        <v/>
      </c>
      <c r="AF57" s="343" t="str">
        <f>IF(AF55="","",VLOOKUP(AF55,シフト記号表!$C$6:$U$35,19,FALSE))</f>
        <v/>
      </c>
      <c r="AG57" s="341" t="str">
        <f>IF(AG55="","",VLOOKUP(AG55,シフト記号表!$C$6:$U$35,19,FALSE))</f>
        <v/>
      </c>
      <c r="AH57" s="342" t="str">
        <f>IF(AH55="","",VLOOKUP(AH55,シフト記号表!$C$6:$U$35,19,FALSE))</f>
        <v/>
      </c>
      <c r="AI57" s="342" t="str">
        <f>IF(AI55="","",VLOOKUP(AI55,シフト記号表!$C$6:$U$35,19,FALSE))</f>
        <v/>
      </c>
      <c r="AJ57" s="342" t="str">
        <f>IF(AJ55="","",VLOOKUP(AJ55,シフト記号表!$C$6:$U$35,19,FALSE))</f>
        <v/>
      </c>
      <c r="AK57" s="342" t="str">
        <f>IF(AK55="","",VLOOKUP(AK55,シフト記号表!$C$6:$U$35,19,FALSE))</f>
        <v/>
      </c>
      <c r="AL57" s="342" t="str">
        <f>IF(AL55="","",VLOOKUP(AL55,シフト記号表!$C$6:$U$35,19,FALSE))</f>
        <v/>
      </c>
      <c r="AM57" s="343" t="str">
        <f>IF(AM55="","",VLOOKUP(AM55,シフト記号表!$C$6:$U$35,19,FALSE))</f>
        <v/>
      </c>
      <c r="AN57" s="341" t="str">
        <f>IF(AN55="","",VLOOKUP(AN55,シフト記号表!$C$6:$U$35,19,FALSE))</f>
        <v/>
      </c>
      <c r="AO57" s="342" t="str">
        <f>IF(AO55="","",VLOOKUP(AO55,シフト記号表!$C$6:$U$35,19,FALSE))</f>
        <v/>
      </c>
      <c r="AP57" s="342" t="str">
        <f>IF(AP55="","",VLOOKUP(AP55,シフト記号表!$C$6:$U$35,19,FALSE))</f>
        <v/>
      </c>
      <c r="AQ57" s="342" t="str">
        <f>IF(AQ55="","",VLOOKUP(AQ55,シフト記号表!$C$6:$U$35,19,FALSE))</f>
        <v/>
      </c>
      <c r="AR57" s="342" t="str">
        <f>IF(AR55="","",VLOOKUP(AR55,シフト記号表!$C$6:$U$35,19,FALSE))</f>
        <v/>
      </c>
      <c r="AS57" s="342" t="str">
        <f>IF(AS55="","",VLOOKUP(AS55,シフト記号表!$C$6:$U$35,19,FALSE))</f>
        <v/>
      </c>
      <c r="AT57" s="343" t="str">
        <f>IF(AT55="","",VLOOKUP(AT55,シフト記号表!$C$6:$U$35,19,FALSE))</f>
        <v/>
      </c>
      <c r="AU57" s="341" t="str">
        <f>IF(AU55="","",VLOOKUP(AU55,シフト記号表!$C$6:$U$35,19,FALSE))</f>
        <v/>
      </c>
      <c r="AV57" s="342" t="str">
        <f>IF(AV55="","",VLOOKUP(AV55,シフト記号表!$C$6:$U$35,19,FALSE))</f>
        <v/>
      </c>
      <c r="AW57" s="342" t="str">
        <f>IF(AW55="","",VLOOKUP(AW55,シフト記号表!$C$6:$U$35,19,FALSE))</f>
        <v/>
      </c>
      <c r="AX57" s="775">
        <f>IF($BB$3="４週",SUM(S57:AT57),IF($BB$3="暦月",SUM(S57:AW57),""))</f>
        <v>0</v>
      </c>
      <c r="AY57" s="776"/>
      <c r="AZ57" s="777">
        <f>IF($BB$3="４週",AX57/4,IF($BB$3="暦月",参考様式１!AX57/(参考様式１!$BB$8/7),""))</f>
        <v>0</v>
      </c>
      <c r="BA57" s="778"/>
      <c r="BB57" s="820"/>
      <c r="BC57" s="795"/>
      <c r="BD57" s="795"/>
      <c r="BE57" s="795"/>
      <c r="BF57" s="796"/>
    </row>
    <row r="58" spans="2:58" ht="20.25" customHeight="1" x14ac:dyDescent="0.15">
      <c r="B58" s="698">
        <f>B55+1</f>
        <v>13</v>
      </c>
      <c r="C58" s="779"/>
      <c r="D58" s="780"/>
      <c r="E58" s="781"/>
      <c r="F58" s="225"/>
      <c r="G58" s="788"/>
      <c r="H58" s="790"/>
      <c r="I58" s="714"/>
      <c r="J58" s="714"/>
      <c r="K58" s="715"/>
      <c r="L58" s="791"/>
      <c r="M58" s="792"/>
      <c r="N58" s="792"/>
      <c r="O58" s="793"/>
      <c r="P58" s="797" t="s">
        <v>273</v>
      </c>
      <c r="Q58" s="798"/>
      <c r="R58" s="799"/>
      <c r="S58" s="214"/>
      <c r="T58" s="215"/>
      <c r="U58" s="215"/>
      <c r="V58" s="215"/>
      <c r="W58" s="215"/>
      <c r="X58" s="215"/>
      <c r="Y58" s="216"/>
      <c r="Z58" s="214"/>
      <c r="AA58" s="215"/>
      <c r="AB58" s="215"/>
      <c r="AC58" s="215"/>
      <c r="AD58" s="215"/>
      <c r="AE58" s="215"/>
      <c r="AF58" s="216"/>
      <c r="AG58" s="214"/>
      <c r="AH58" s="215"/>
      <c r="AI58" s="215"/>
      <c r="AJ58" s="215"/>
      <c r="AK58" s="215"/>
      <c r="AL58" s="215"/>
      <c r="AM58" s="216"/>
      <c r="AN58" s="214"/>
      <c r="AO58" s="215"/>
      <c r="AP58" s="215"/>
      <c r="AQ58" s="215"/>
      <c r="AR58" s="215"/>
      <c r="AS58" s="215"/>
      <c r="AT58" s="216"/>
      <c r="AU58" s="214"/>
      <c r="AV58" s="215"/>
      <c r="AW58" s="215"/>
      <c r="AX58" s="800"/>
      <c r="AY58" s="801"/>
      <c r="AZ58" s="802"/>
      <c r="BA58" s="803"/>
      <c r="BB58" s="818"/>
      <c r="BC58" s="792"/>
      <c r="BD58" s="792"/>
      <c r="BE58" s="792"/>
      <c r="BF58" s="793"/>
    </row>
    <row r="59" spans="2:58" ht="20.25" customHeight="1" x14ac:dyDescent="0.15">
      <c r="B59" s="698"/>
      <c r="C59" s="782"/>
      <c r="D59" s="783"/>
      <c r="E59" s="784"/>
      <c r="F59" s="217"/>
      <c r="G59" s="709"/>
      <c r="H59" s="713"/>
      <c r="I59" s="714"/>
      <c r="J59" s="714"/>
      <c r="K59" s="715"/>
      <c r="L59" s="719"/>
      <c r="M59" s="720"/>
      <c r="N59" s="720"/>
      <c r="O59" s="721"/>
      <c r="P59" s="765" t="s">
        <v>276</v>
      </c>
      <c r="Q59" s="766"/>
      <c r="R59" s="767"/>
      <c r="S59" s="338" t="str">
        <f>IF(S58="","",VLOOKUP(S58,シフト記号表!$C$6:$K$35,9,FALSE))</f>
        <v/>
      </c>
      <c r="T59" s="339" t="str">
        <f>IF(T58="","",VLOOKUP(T58,シフト記号表!$C$6:$K$35,9,FALSE))</f>
        <v/>
      </c>
      <c r="U59" s="339" t="str">
        <f>IF(U58="","",VLOOKUP(U58,シフト記号表!$C$6:$K$35,9,FALSE))</f>
        <v/>
      </c>
      <c r="V59" s="339" t="str">
        <f>IF(V58="","",VLOOKUP(V58,シフト記号表!$C$6:$K$35,9,FALSE))</f>
        <v/>
      </c>
      <c r="W59" s="339" t="str">
        <f>IF(W58="","",VLOOKUP(W58,シフト記号表!$C$6:$K$35,9,FALSE))</f>
        <v/>
      </c>
      <c r="X59" s="339" t="str">
        <f>IF(X58="","",VLOOKUP(X58,シフト記号表!$C$6:$K$35,9,FALSE))</f>
        <v/>
      </c>
      <c r="Y59" s="340" t="str">
        <f>IF(Y58="","",VLOOKUP(Y58,シフト記号表!$C$6:$K$35,9,FALSE))</f>
        <v/>
      </c>
      <c r="Z59" s="338" t="str">
        <f>IF(Z58="","",VLOOKUP(Z58,シフト記号表!$C$6:$K$35,9,FALSE))</f>
        <v/>
      </c>
      <c r="AA59" s="339" t="str">
        <f>IF(AA58="","",VLOOKUP(AA58,シフト記号表!$C$6:$K$35,9,FALSE))</f>
        <v/>
      </c>
      <c r="AB59" s="339" t="str">
        <f>IF(AB58="","",VLOOKUP(AB58,シフト記号表!$C$6:$K$35,9,FALSE))</f>
        <v/>
      </c>
      <c r="AC59" s="339" t="str">
        <f>IF(AC58="","",VLOOKUP(AC58,シフト記号表!$C$6:$K$35,9,FALSE))</f>
        <v/>
      </c>
      <c r="AD59" s="339" t="str">
        <f>IF(AD58="","",VLOOKUP(AD58,シフト記号表!$C$6:$K$35,9,FALSE))</f>
        <v/>
      </c>
      <c r="AE59" s="339" t="str">
        <f>IF(AE58="","",VLOOKUP(AE58,シフト記号表!$C$6:$K$35,9,FALSE))</f>
        <v/>
      </c>
      <c r="AF59" s="340" t="str">
        <f>IF(AF58="","",VLOOKUP(AF58,シフト記号表!$C$6:$K$35,9,FALSE))</f>
        <v/>
      </c>
      <c r="AG59" s="338" t="str">
        <f>IF(AG58="","",VLOOKUP(AG58,シフト記号表!$C$6:$K$35,9,FALSE))</f>
        <v/>
      </c>
      <c r="AH59" s="339" t="str">
        <f>IF(AH58="","",VLOOKUP(AH58,シフト記号表!$C$6:$K$35,9,FALSE))</f>
        <v/>
      </c>
      <c r="AI59" s="339" t="str">
        <f>IF(AI58="","",VLOOKUP(AI58,シフト記号表!$C$6:$K$35,9,FALSE))</f>
        <v/>
      </c>
      <c r="AJ59" s="339" t="str">
        <f>IF(AJ58="","",VLOOKUP(AJ58,シフト記号表!$C$6:$K$35,9,FALSE))</f>
        <v/>
      </c>
      <c r="AK59" s="339" t="str">
        <f>IF(AK58="","",VLOOKUP(AK58,シフト記号表!$C$6:$K$35,9,FALSE))</f>
        <v/>
      </c>
      <c r="AL59" s="339" t="str">
        <f>IF(AL58="","",VLOOKUP(AL58,シフト記号表!$C$6:$K$35,9,FALSE))</f>
        <v/>
      </c>
      <c r="AM59" s="340" t="str">
        <f>IF(AM58="","",VLOOKUP(AM58,シフト記号表!$C$6:$K$35,9,FALSE))</f>
        <v/>
      </c>
      <c r="AN59" s="338" t="str">
        <f>IF(AN58="","",VLOOKUP(AN58,シフト記号表!$C$6:$K$35,9,FALSE))</f>
        <v/>
      </c>
      <c r="AO59" s="339" t="str">
        <f>IF(AO58="","",VLOOKUP(AO58,シフト記号表!$C$6:$K$35,9,FALSE))</f>
        <v/>
      </c>
      <c r="AP59" s="339" t="str">
        <f>IF(AP58="","",VLOOKUP(AP58,シフト記号表!$C$6:$K$35,9,FALSE))</f>
        <v/>
      </c>
      <c r="AQ59" s="339" t="str">
        <f>IF(AQ58="","",VLOOKUP(AQ58,シフト記号表!$C$6:$K$35,9,FALSE))</f>
        <v/>
      </c>
      <c r="AR59" s="339" t="str">
        <f>IF(AR58="","",VLOOKUP(AR58,シフト記号表!$C$6:$K$35,9,FALSE))</f>
        <v/>
      </c>
      <c r="AS59" s="339" t="str">
        <f>IF(AS58="","",VLOOKUP(AS58,シフト記号表!$C$6:$K$35,9,FALSE))</f>
        <v/>
      </c>
      <c r="AT59" s="340" t="str">
        <f>IF(AT58="","",VLOOKUP(AT58,シフト記号表!$C$6:$K$35,9,FALSE))</f>
        <v/>
      </c>
      <c r="AU59" s="338" t="str">
        <f>IF(AU58="","",VLOOKUP(AU58,シフト記号表!$C$6:$K$35,9,FALSE))</f>
        <v/>
      </c>
      <c r="AV59" s="339" t="str">
        <f>IF(AV58="","",VLOOKUP(AV58,シフト記号表!$C$6:$K$35,9,FALSE))</f>
        <v/>
      </c>
      <c r="AW59" s="339" t="str">
        <f>IF(AW58="","",VLOOKUP(AW58,シフト記号表!$C$6:$K$35,9,FALSE))</f>
        <v/>
      </c>
      <c r="AX59" s="768">
        <f>IF($BB$3="４週",SUM(S59:AT59),IF($BB$3="暦月",SUM(S59:AW59),""))</f>
        <v>0</v>
      </c>
      <c r="AY59" s="769"/>
      <c r="AZ59" s="770">
        <f>IF($BB$3="４週",AX59/4,IF($BB$3="暦月",参考様式１!AX59/(参考様式１!$BB$8/7),""))</f>
        <v>0</v>
      </c>
      <c r="BA59" s="771"/>
      <c r="BB59" s="819"/>
      <c r="BC59" s="720"/>
      <c r="BD59" s="720"/>
      <c r="BE59" s="720"/>
      <c r="BF59" s="721"/>
    </row>
    <row r="60" spans="2:58" ht="20.25" customHeight="1" thickBot="1" x14ac:dyDescent="0.2">
      <c r="B60" s="810"/>
      <c r="C60" s="785"/>
      <c r="D60" s="786"/>
      <c r="E60" s="787"/>
      <c r="F60" s="226">
        <f>C58</f>
        <v>0</v>
      </c>
      <c r="G60" s="811"/>
      <c r="H60" s="812"/>
      <c r="I60" s="813"/>
      <c r="J60" s="813"/>
      <c r="K60" s="814"/>
      <c r="L60" s="815"/>
      <c r="M60" s="816"/>
      <c r="N60" s="816"/>
      <c r="O60" s="817"/>
      <c r="P60" s="838" t="s">
        <v>277</v>
      </c>
      <c r="Q60" s="839"/>
      <c r="R60" s="840"/>
      <c r="S60" s="341" t="str">
        <f>IF(S58="","",VLOOKUP(S58,シフト記号表!$C$6:$U$35,19,FALSE))</f>
        <v/>
      </c>
      <c r="T60" s="342" t="str">
        <f>IF(T58="","",VLOOKUP(T58,シフト記号表!$C$6:$U$35,19,FALSE))</f>
        <v/>
      </c>
      <c r="U60" s="342" t="str">
        <f>IF(U58="","",VLOOKUP(U58,シフト記号表!$C$6:$U$35,19,FALSE))</f>
        <v/>
      </c>
      <c r="V60" s="342" t="str">
        <f>IF(V58="","",VLOOKUP(V58,シフト記号表!$C$6:$U$35,19,FALSE))</f>
        <v/>
      </c>
      <c r="W60" s="342" t="str">
        <f>IF(W58="","",VLOOKUP(W58,シフト記号表!$C$6:$U$35,19,FALSE))</f>
        <v/>
      </c>
      <c r="X60" s="342" t="str">
        <f>IF(X58="","",VLOOKUP(X58,シフト記号表!$C$6:$U$35,19,FALSE))</f>
        <v/>
      </c>
      <c r="Y60" s="343" t="str">
        <f>IF(Y58="","",VLOOKUP(Y58,シフト記号表!$C$6:$U$35,19,FALSE))</f>
        <v/>
      </c>
      <c r="Z60" s="341" t="str">
        <f>IF(Z58="","",VLOOKUP(Z58,シフト記号表!$C$6:$U$35,19,FALSE))</f>
        <v/>
      </c>
      <c r="AA60" s="342" t="str">
        <f>IF(AA58="","",VLOOKUP(AA58,シフト記号表!$C$6:$U$35,19,FALSE))</f>
        <v/>
      </c>
      <c r="AB60" s="342" t="str">
        <f>IF(AB58="","",VLOOKUP(AB58,シフト記号表!$C$6:$U$35,19,FALSE))</f>
        <v/>
      </c>
      <c r="AC60" s="342" t="str">
        <f>IF(AC58="","",VLOOKUP(AC58,シフト記号表!$C$6:$U$35,19,FALSE))</f>
        <v/>
      </c>
      <c r="AD60" s="342" t="str">
        <f>IF(AD58="","",VLOOKUP(AD58,シフト記号表!$C$6:$U$35,19,FALSE))</f>
        <v/>
      </c>
      <c r="AE60" s="342" t="str">
        <f>IF(AE58="","",VLOOKUP(AE58,シフト記号表!$C$6:$U$35,19,FALSE))</f>
        <v/>
      </c>
      <c r="AF60" s="343" t="str">
        <f>IF(AF58="","",VLOOKUP(AF58,シフト記号表!$C$6:$U$35,19,FALSE))</f>
        <v/>
      </c>
      <c r="AG60" s="341" t="str">
        <f>IF(AG58="","",VLOOKUP(AG58,シフト記号表!$C$6:$U$35,19,FALSE))</f>
        <v/>
      </c>
      <c r="AH60" s="342" t="str">
        <f>IF(AH58="","",VLOOKUP(AH58,シフト記号表!$C$6:$U$35,19,FALSE))</f>
        <v/>
      </c>
      <c r="AI60" s="342" t="str">
        <f>IF(AI58="","",VLOOKUP(AI58,シフト記号表!$C$6:$U$35,19,FALSE))</f>
        <v/>
      </c>
      <c r="AJ60" s="342" t="str">
        <f>IF(AJ58="","",VLOOKUP(AJ58,シフト記号表!$C$6:$U$35,19,FALSE))</f>
        <v/>
      </c>
      <c r="AK60" s="342" t="str">
        <f>IF(AK58="","",VLOOKUP(AK58,シフト記号表!$C$6:$U$35,19,FALSE))</f>
        <v/>
      </c>
      <c r="AL60" s="342" t="str">
        <f>IF(AL58="","",VLOOKUP(AL58,シフト記号表!$C$6:$U$35,19,FALSE))</f>
        <v/>
      </c>
      <c r="AM60" s="343" t="str">
        <f>IF(AM58="","",VLOOKUP(AM58,シフト記号表!$C$6:$U$35,19,FALSE))</f>
        <v/>
      </c>
      <c r="AN60" s="341" t="str">
        <f>IF(AN58="","",VLOOKUP(AN58,シフト記号表!$C$6:$U$35,19,FALSE))</f>
        <v/>
      </c>
      <c r="AO60" s="342" t="str">
        <f>IF(AO58="","",VLOOKUP(AO58,シフト記号表!$C$6:$U$35,19,FALSE))</f>
        <v/>
      </c>
      <c r="AP60" s="342" t="str">
        <f>IF(AP58="","",VLOOKUP(AP58,シフト記号表!$C$6:$U$35,19,FALSE))</f>
        <v/>
      </c>
      <c r="AQ60" s="342" t="str">
        <f>IF(AQ58="","",VLOOKUP(AQ58,シフト記号表!$C$6:$U$35,19,FALSE))</f>
        <v/>
      </c>
      <c r="AR60" s="342" t="str">
        <f>IF(AR58="","",VLOOKUP(AR58,シフト記号表!$C$6:$U$35,19,FALSE))</f>
        <v/>
      </c>
      <c r="AS60" s="342" t="str">
        <f>IF(AS58="","",VLOOKUP(AS58,シフト記号表!$C$6:$U$35,19,FALSE))</f>
        <v/>
      </c>
      <c r="AT60" s="343" t="str">
        <f>IF(AT58="","",VLOOKUP(AT58,シフト記号表!$C$6:$U$35,19,FALSE))</f>
        <v/>
      </c>
      <c r="AU60" s="341" t="str">
        <f>IF(AU58="","",VLOOKUP(AU58,シフト記号表!$C$6:$U$35,19,FALSE))</f>
        <v/>
      </c>
      <c r="AV60" s="342" t="str">
        <f>IF(AV58="","",VLOOKUP(AV58,シフト記号表!$C$6:$U$35,19,FALSE))</f>
        <v/>
      </c>
      <c r="AW60" s="342" t="str">
        <f>IF(AW58="","",VLOOKUP(AW58,シフト記号表!$C$6:$U$35,19,FALSE))</f>
        <v/>
      </c>
      <c r="AX60" s="775">
        <f>IF($BB$3="４週",SUM(S60:AT60),IF($BB$3="暦月",SUM(S60:AW60),""))</f>
        <v>0</v>
      </c>
      <c r="AY60" s="776"/>
      <c r="AZ60" s="777">
        <f>IF($BB$3="４週",AX60/4,IF($BB$3="暦月",参考様式１!AX60/(参考様式１!$BB$8/7),""))</f>
        <v>0</v>
      </c>
      <c r="BA60" s="778"/>
      <c r="BB60" s="837"/>
      <c r="BC60" s="816"/>
      <c r="BD60" s="816"/>
      <c r="BE60" s="816"/>
      <c r="BF60" s="817"/>
    </row>
    <row r="61" spans="2:58" s="351" customFormat="1" ht="6" customHeight="1" thickBot="1" x14ac:dyDescent="0.2">
      <c r="B61" s="344"/>
      <c r="C61" s="345"/>
      <c r="D61" s="345"/>
      <c r="E61" s="345"/>
      <c r="F61" s="346"/>
      <c r="G61" s="346"/>
      <c r="H61" s="347"/>
      <c r="I61" s="347"/>
      <c r="J61" s="347"/>
      <c r="K61" s="347"/>
      <c r="L61" s="346"/>
      <c r="M61" s="346"/>
      <c r="N61" s="346"/>
      <c r="O61" s="346"/>
      <c r="P61" s="348"/>
      <c r="Q61" s="348"/>
      <c r="R61" s="348"/>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9"/>
      <c r="AY61" s="349"/>
      <c r="AZ61" s="349"/>
      <c r="BA61" s="349"/>
      <c r="BB61" s="346"/>
      <c r="BC61" s="346"/>
      <c r="BD61" s="346"/>
      <c r="BE61" s="346"/>
      <c r="BF61" s="350"/>
    </row>
    <row r="62" spans="2:58" ht="20.100000000000001" customHeight="1" x14ac:dyDescent="0.15">
      <c r="B62" s="235"/>
      <c r="C62" s="236"/>
      <c r="D62" s="236"/>
      <c r="E62" s="236"/>
      <c r="F62" s="237"/>
      <c r="G62" s="861" t="s">
        <v>301</v>
      </c>
      <c r="H62" s="861"/>
      <c r="I62" s="861"/>
      <c r="J62" s="861"/>
      <c r="K62" s="862"/>
      <c r="L62" s="238"/>
      <c r="M62" s="867" t="s">
        <v>278</v>
      </c>
      <c r="N62" s="868"/>
      <c r="O62" s="868"/>
      <c r="P62" s="868"/>
      <c r="Q62" s="868"/>
      <c r="R62" s="869"/>
      <c r="S62" s="239" t="str">
        <f t="shared" ref="S62:AH64" si="1">IF(SUMIF($F$22:$F$60, $M62, S$22:S$60)=0,"",SUMIF($F$22:$F$60, $M62, S$22:S$60))</f>
        <v/>
      </c>
      <c r="T62" s="240" t="str">
        <f t="shared" si="1"/>
        <v/>
      </c>
      <c r="U62" s="240" t="str">
        <f t="shared" si="1"/>
        <v/>
      </c>
      <c r="V62" s="240" t="str">
        <f t="shared" si="1"/>
        <v/>
      </c>
      <c r="W62" s="240" t="str">
        <f t="shared" si="1"/>
        <v/>
      </c>
      <c r="X62" s="240" t="str">
        <f t="shared" si="1"/>
        <v/>
      </c>
      <c r="Y62" s="241" t="str">
        <f t="shared" si="1"/>
        <v/>
      </c>
      <c r="Z62" s="239" t="str">
        <f t="shared" si="1"/>
        <v/>
      </c>
      <c r="AA62" s="240" t="str">
        <f t="shared" si="1"/>
        <v/>
      </c>
      <c r="AB62" s="240" t="str">
        <f t="shared" si="1"/>
        <v/>
      </c>
      <c r="AC62" s="240" t="str">
        <f t="shared" si="1"/>
        <v/>
      </c>
      <c r="AD62" s="240" t="str">
        <f t="shared" si="1"/>
        <v/>
      </c>
      <c r="AE62" s="240" t="str">
        <f t="shared" si="1"/>
        <v/>
      </c>
      <c r="AF62" s="241" t="str">
        <f t="shared" si="1"/>
        <v/>
      </c>
      <c r="AG62" s="239" t="str">
        <f t="shared" si="1"/>
        <v/>
      </c>
      <c r="AH62" s="240" t="str">
        <f t="shared" si="1"/>
        <v/>
      </c>
      <c r="AI62" s="240" t="str">
        <f t="shared" ref="AI62:AW64" si="2">IF(SUMIF($F$22:$F$60, $M62, AI$22:AI$60)=0,"",SUMIF($F$22:$F$60, $M62, AI$22:AI$60))</f>
        <v/>
      </c>
      <c r="AJ62" s="240" t="str">
        <f t="shared" si="2"/>
        <v/>
      </c>
      <c r="AK62" s="240" t="str">
        <f t="shared" si="2"/>
        <v/>
      </c>
      <c r="AL62" s="240" t="str">
        <f t="shared" si="2"/>
        <v/>
      </c>
      <c r="AM62" s="241" t="str">
        <f t="shared" si="2"/>
        <v/>
      </c>
      <c r="AN62" s="239" t="str">
        <f t="shared" si="2"/>
        <v/>
      </c>
      <c r="AO62" s="240" t="str">
        <f t="shared" si="2"/>
        <v/>
      </c>
      <c r="AP62" s="240" t="str">
        <f t="shared" si="2"/>
        <v/>
      </c>
      <c r="AQ62" s="240" t="str">
        <f t="shared" si="2"/>
        <v/>
      </c>
      <c r="AR62" s="240" t="str">
        <f t="shared" si="2"/>
        <v/>
      </c>
      <c r="AS62" s="240" t="str">
        <f t="shared" si="2"/>
        <v/>
      </c>
      <c r="AT62" s="241" t="str">
        <f t="shared" si="2"/>
        <v/>
      </c>
      <c r="AU62" s="239" t="str">
        <f t="shared" si="2"/>
        <v/>
      </c>
      <c r="AV62" s="240" t="str">
        <f t="shared" si="2"/>
        <v/>
      </c>
      <c r="AW62" s="240" t="str">
        <f t="shared" si="2"/>
        <v/>
      </c>
      <c r="AX62" s="833" t="str">
        <f>IF(SUMIF($F$22:$F$60, $M62, AX$22:AX$60)=0,"",SUMIF($F$22:$F$60, $M62, AX$22:AX$60))</f>
        <v/>
      </c>
      <c r="AY62" s="834"/>
      <c r="AZ62" s="835" t="str">
        <f>IF(AX62="","",IF($BB$3="４週",AX62/4,IF($BB$3="暦月",AX62/($BB$8/7),"")))</f>
        <v/>
      </c>
      <c r="BA62" s="836"/>
      <c r="BB62" s="821"/>
      <c r="BC62" s="822"/>
      <c r="BD62" s="822"/>
      <c r="BE62" s="822"/>
      <c r="BF62" s="823"/>
    </row>
    <row r="63" spans="2:58" ht="20.25" customHeight="1" x14ac:dyDescent="0.15">
      <c r="B63" s="242"/>
      <c r="C63" s="243"/>
      <c r="D63" s="243"/>
      <c r="E63" s="243"/>
      <c r="F63" s="244"/>
      <c r="G63" s="863"/>
      <c r="H63" s="863"/>
      <c r="I63" s="863"/>
      <c r="J63" s="863"/>
      <c r="K63" s="864"/>
      <c r="L63" s="245"/>
      <c r="M63" s="830" t="s">
        <v>285</v>
      </c>
      <c r="N63" s="831"/>
      <c r="O63" s="831"/>
      <c r="P63" s="831"/>
      <c r="Q63" s="831"/>
      <c r="R63" s="832"/>
      <c r="S63" s="239" t="str">
        <f t="shared" si="1"/>
        <v/>
      </c>
      <c r="T63" s="240" t="str">
        <f t="shared" si="1"/>
        <v/>
      </c>
      <c r="U63" s="240" t="str">
        <f>IF(SUMIF($F$22:$F$60, $M63, U$22:U$60)=0,"",SUMIF($F$22:$F$60, $M63, U$22:U$60))</f>
        <v/>
      </c>
      <c r="V63" s="240" t="str">
        <f t="shared" si="1"/>
        <v/>
      </c>
      <c r="W63" s="240" t="str">
        <f t="shared" si="1"/>
        <v/>
      </c>
      <c r="X63" s="240" t="str">
        <f t="shared" si="1"/>
        <v/>
      </c>
      <c r="Y63" s="241" t="str">
        <f t="shared" si="1"/>
        <v/>
      </c>
      <c r="Z63" s="239" t="str">
        <f t="shared" si="1"/>
        <v/>
      </c>
      <c r="AA63" s="240" t="str">
        <f t="shared" si="1"/>
        <v/>
      </c>
      <c r="AB63" s="240" t="str">
        <f t="shared" si="1"/>
        <v/>
      </c>
      <c r="AC63" s="240" t="str">
        <f t="shared" si="1"/>
        <v/>
      </c>
      <c r="AD63" s="240" t="str">
        <f t="shared" si="1"/>
        <v/>
      </c>
      <c r="AE63" s="240" t="str">
        <f t="shared" si="1"/>
        <v/>
      </c>
      <c r="AF63" s="241" t="str">
        <f t="shared" si="1"/>
        <v/>
      </c>
      <c r="AG63" s="239" t="str">
        <f t="shared" si="1"/>
        <v/>
      </c>
      <c r="AH63" s="240" t="str">
        <f t="shared" si="1"/>
        <v/>
      </c>
      <c r="AI63" s="240" t="str">
        <f t="shared" si="2"/>
        <v/>
      </c>
      <c r="AJ63" s="240" t="str">
        <f t="shared" si="2"/>
        <v/>
      </c>
      <c r="AK63" s="240" t="str">
        <f t="shared" si="2"/>
        <v/>
      </c>
      <c r="AL63" s="240" t="str">
        <f t="shared" si="2"/>
        <v/>
      </c>
      <c r="AM63" s="241" t="str">
        <f t="shared" si="2"/>
        <v/>
      </c>
      <c r="AN63" s="239" t="str">
        <f t="shared" si="2"/>
        <v/>
      </c>
      <c r="AO63" s="240" t="str">
        <f t="shared" si="2"/>
        <v/>
      </c>
      <c r="AP63" s="240" t="str">
        <f t="shared" si="2"/>
        <v/>
      </c>
      <c r="AQ63" s="240" t="str">
        <f t="shared" si="2"/>
        <v/>
      </c>
      <c r="AR63" s="240" t="str">
        <f t="shared" si="2"/>
        <v/>
      </c>
      <c r="AS63" s="240" t="str">
        <f t="shared" si="2"/>
        <v/>
      </c>
      <c r="AT63" s="241" t="str">
        <f t="shared" si="2"/>
        <v/>
      </c>
      <c r="AU63" s="239" t="str">
        <f t="shared" si="2"/>
        <v/>
      </c>
      <c r="AV63" s="240" t="str">
        <f t="shared" si="2"/>
        <v/>
      </c>
      <c r="AW63" s="240" t="str">
        <f t="shared" si="2"/>
        <v/>
      </c>
      <c r="AX63" s="833" t="str">
        <f>IF(SUMIF($F$22:$F$60, $M63, AX$22:AX$60)=0,"",SUMIF($F$22:$F$60, $M63, AX$22:AX$60))</f>
        <v/>
      </c>
      <c r="AY63" s="834"/>
      <c r="AZ63" s="835" t="str">
        <f>IF(AX63="","",IF($BB$3="４週",AX63/4,IF($BB$3="暦月",AX63/($BB$8/7),"")))</f>
        <v/>
      </c>
      <c r="BA63" s="836"/>
      <c r="BB63" s="824"/>
      <c r="BC63" s="825"/>
      <c r="BD63" s="825"/>
      <c r="BE63" s="825"/>
      <c r="BF63" s="826"/>
    </row>
    <row r="64" spans="2:58" ht="20.25" customHeight="1" x14ac:dyDescent="0.15">
      <c r="B64" s="246"/>
      <c r="C64" s="247"/>
      <c r="D64" s="247"/>
      <c r="E64" s="247"/>
      <c r="F64" s="244"/>
      <c r="G64" s="865"/>
      <c r="H64" s="865"/>
      <c r="I64" s="865"/>
      <c r="J64" s="865"/>
      <c r="K64" s="866"/>
      <c r="L64" s="245"/>
      <c r="M64" s="830" t="s">
        <v>284</v>
      </c>
      <c r="N64" s="831"/>
      <c r="O64" s="831"/>
      <c r="P64" s="831"/>
      <c r="Q64" s="831"/>
      <c r="R64" s="832"/>
      <c r="S64" s="239" t="str">
        <f t="shared" si="1"/>
        <v/>
      </c>
      <c r="T64" s="240" t="str">
        <f t="shared" si="1"/>
        <v/>
      </c>
      <c r="U64" s="240" t="str">
        <f>IF(SUMIF($F$22:$F$60, $M64, U$22:U$60)=0,"",SUMIF($F$22:$F$60, $M64, U$22:U$60))</f>
        <v/>
      </c>
      <c r="V64" s="240" t="str">
        <f t="shared" si="1"/>
        <v/>
      </c>
      <c r="W64" s="240" t="str">
        <f t="shared" si="1"/>
        <v/>
      </c>
      <c r="X64" s="240" t="str">
        <f t="shared" si="1"/>
        <v/>
      </c>
      <c r="Y64" s="241" t="str">
        <f t="shared" si="1"/>
        <v/>
      </c>
      <c r="Z64" s="239" t="str">
        <f t="shared" si="1"/>
        <v/>
      </c>
      <c r="AA64" s="240" t="str">
        <f t="shared" si="1"/>
        <v/>
      </c>
      <c r="AB64" s="240" t="str">
        <f t="shared" si="1"/>
        <v/>
      </c>
      <c r="AC64" s="240" t="str">
        <f t="shared" si="1"/>
        <v/>
      </c>
      <c r="AD64" s="240" t="str">
        <f t="shared" si="1"/>
        <v/>
      </c>
      <c r="AE64" s="240" t="str">
        <f t="shared" si="1"/>
        <v/>
      </c>
      <c r="AF64" s="241" t="str">
        <f t="shared" si="1"/>
        <v/>
      </c>
      <c r="AG64" s="239" t="str">
        <f t="shared" si="1"/>
        <v/>
      </c>
      <c r="AH64" s="240" t="str">
        <f t="shared" si="1"/>
        <v/>
      </c>
      <c r="AI64" s="240" t="str">
        <f t="shared" si="2"/>
        <v/>
      </c>
      <c r="AJ64" s="240" t="str">
        <f t="shared" si="2"/>
        <v/>
      </c>
      <c r="AK64" s="240" t="str">
        <f t="shared" si="2"/>
        <v/>
      </c>
      <c r="AL64" s="240" t="str">
        <f t="shared" si="2"/>
        <v/>
      </c>
      <c r="AM64" s="241" t="str">
        <f t="shared" si="2"/>
        <v/>
      </c>
      <c r="AN64" s="239" t="str">
        <f t="shared" si="2"/>
        <v/>
      </c>
      <c r="AO64" s="240" t="str">
        <f t="shared" si="2"/>
        <v/>
      </c>
      <c r="AP64" s="240" t="str">
        <f t="shared" si="2"/>
        <v/>
      </c>
      <c r="AQ64" s="240" t="str">
        <f t="shared" si="2"/>
        <v/>
      </c>
      <c r="AR64" s="240" t="str">
        <f t="shared" si="2"/>
        <v/>
      </c>
      <c r="AS64" s="240" t="str">
        <f t="shared" si="2"/>
        <v/>
      </c>
      <c r="AT64" s="241" t="str">
        <f t="shared" si="2"/>
        <v/>
      </c>
      <c r="AU64" s="239" t="str">
        <f t="shared" si="2"/>
        <v/>
      </c>
      <c r="AV64" s="240" t="str">
        <f t="shared" si="2"/>
        <v/>
      </c>
      <c r="AW64" s="240" t="str">
        <f t="shared" si="2"/>
        <v/>
      </c>
      <c r="AX64" s="833" t="str">
        <f>IF(SUMIF($F$22:$F$60, $M64, AX$22:AX$60)=0,"",SUMIF($F$22:$F$60, $M64, AX$22:AX$60))</f>
        <v/>
      </c>
      <c r="AY64" s="834"/>
      <c r="AZ64" s="835" t="str">
        <f>IF(AX64="","",IF($BB$3="４週",AX64/4,IF($BB$3="暦月",AX64/($BB$8/7),"")))</f>
        <v/>
      </c>
      <c r="BA64" s="836"/>
      <c r="BB64" s="824"/>
      <c r="BC64" s="825"/>
      <c r="BD64" s="825"/>
      <c r="BE64" s="825"/>
      <c r="BF64" s="826"/>
    </row>
    <row r="65" spans="1:73" ht="20.25" customHeight="1" x14ac:dyDescent="0.15">
      <c r="B65" s="352"/>
      <c r="C65" s="353"/>
      <c r="D65" s="353"/>
      <c r="E65" s="353"/>
      <c r="F65" s="353"/>
      <c r="G65" s="843" t="s">
        <v>302</v>
      </c>
      <c r="H65" s="843"/>
      <c r="I65" s="843"/>
      <c r="J65" s="843"/>
      <c r="K65" s="843"/>
      <c r="L65" s="843"/>
      <c r="M65" s="843"/>
      <c r="N65" s="843"/>
      <c r="O65" s="843"/>
      <c r="P65" s="843"/>
      <c r="Q65" s="843"/>
      <c r="R65" s="844"/>
      <c r="S65" s="249"/>
      <c r="T65" s="250"/>
      <c r="U65" s="250"/>
      <c r="V65" s="250"/>
      <c r="W65" s="250"/>
      <c r="X65" s="250"/>
      <c r="Y65" s="251"/>
      <c r="Z65" s="249"/>
      <c r="AA65" s="250"/>
      <c r="AB65" s="250"/>
      <c r="AC65" s="250"/>
      <c r="AD65" s="250"/>
      <c r="AE65" s="250"/>
      <c r="AF65" s="251"/>
      <c r="AG65" s="249"/>
      <c r="AH65" s="250"/>
      <c r="AI65" s="250"/>
      <c r="AJ65" s="250"/>
      <c r="AK65" s="250"/>
      <c r="AL65" s="250"/>
      <c r="AM65" s="251"/>
      <c r="AN65" s="249"/>
      <c r="AO65" s="250"/>
      <c r="AP65" s="250"/>
      <c r="AQ65" s="250"/>
      <c r="AR65" s="250"/>
      <c r="AS65" s="250"/>
      <c r="AT65" s="251"/>
      <c r="AU65" s="249"/>
      <c r="AV65" s="250"/>
      <c r="AW65" s="251"/>
      <c r="AX65" s="845"/>
      <c r="AY65" s="846"/>
      <c r="AZ65" s="846"/>
      <c r="BA65" s="847"/>
      <c r="BB65" s="824"/>
      <c r="BC65" s="825"/>
      <c r="BD65" s="825"/>
      <c r="BE65" s="825"/>
      <c r="BF65" s="826"/>
    </row>
    <row r="66" spans="1:73" ht="20.25" customHeight="1" x14ac:dyDescent="0.15">
      <c r="B66" s="352"/>
      <c r="C66" s="353"/>
      <c r="D66" s="353"/>
      <c r="E66" s="353"/>
      <c r="F66" s="353"/>
      <c r="G66" s="843" t="s">
        <v>303</v>
      </c>
      <c r="H66" s="843"/>
      <c r="I66" s="843"/>
      <c r="J66" s="843"/>
      <c r="K66" s="843"/>
      <c r="L66" s="843"/>
      <c r="M66" s="843"/>
      <c r="N66" s="843"/>
      <c r="O66" s="843"/>
      <c r="P66" s="843"/>
      <c r="Q66" s="843"/>
      <c r="R66" s="844"/>
      <c r="S66" s="249"/>
      <c r="T66" s="250"/>
      <c r="U66" s="250"/>
      <c r="V66" s="250"/>
      <c r="W66" s="250"/>
      <c r="X66" s="250"/>
      <c r="Y66" s="251"/>
      <c r="Z66" s="249"/>
      <c r="AA66" s="250"/>
      <c r="AB66" s="250"/>
      <c r="AC66" s="250"/>
      <c r="AD66" s="250"/>
      <c r="AE66" s="250"/>
      <c r="AF66" s="251"/>
      <c r="AG66" s="249"/>
      <c r="AH66" s="250"/>
      <c r="AI66" s="250"/>
      <c r="AJ66" s="250"/>
      <c r="AK66" s="250"/>
      <c r="AL66" s="250"/>
      <c r="AM66" s="251"/>
      <c r="AN66" s="249"/>
      <c r="AO66" s="250"/>
      <c r="AP66" s="250"/>
      <c r="AQ66" s="250"/>
      <c r="AR66" s="250"/>
      <c r="AS66" s="250"/>
      <c r="AT66" s="251"/>
      <c r="AU66" s="249"/>
      <c r="AV66" s="250"/>
      <c r="AW66" s="251"/>
      <c r="AX66" s="848"/>
      <c r="AY66" s="849"/>
      <c r="AZ66" s="849"/>
      <c r="BA66" s="850"/>
      <c r="BB66" s="824"/>
      <c r="BC66" s="825"/>
      <c r="BD66" s="825"/>
      <c r="BE66" s="825"/>
      <c r="BF66" s="826"/>
    </row>
    <row r="67" spans="1:73" ht="20.25" customHeight="1" thickBot="1" x14ac:dyDescent="0.2">
      <c r="B67" s="354"/>
      <c r="C67" s="355"/>
      <c r="D67" s="355"/>
      <c r="E67" s="355"/>
      <c r="F67" s="355"/>
      <c r="G67" s="854" t="s">
        <v>354</v>
      </c>
      <c r="H67" s="855"/>
      <c r="I67" s="855"/>
      <c r="J67" s="855"/>
      <c r="K67" s="855"/>
      <c r="L67" s="855"/>
      <c r="M67" s="855"/>
      <c r="N67" s="855"/>
      <c r="O67" s="855"/>
      <c r="P67" s="855"/>
      <c r="Q67" s="855"/>
      <c r="R67" s="856"/>
      <c r="S67" s="356" t="str">
        <f>IF(S66&lt;&gt;"",IF(S65&gt;15,((S65-15)/5+1)*S66,S66),"")</f>
        <v/>
      </c>
      <c r="T67" s="357" t="str">
        <f t="shared" ref="T67:AW67" si="3">IF(T66&lt;&gt;"",IF(T65&gt;15,((T65-15)/5+1)*T66,T66),"")</f>
        <v/>
      </c>
      <c r="U67" s="357" t="str">
        <f t="shared" si="3"/>
        <v/>
      </c>
      <c r="V67" s="357" t="str">
        <f t="shared" si="3"/>
        <v/>
      </c>
      <c r="W67" s="357" t="str">
        <f t="shared" si="3"/>
        <v/>
      </c>
      <c r="X67" s="357" t="str">
        <f t="shared" si="3"/>
        <v/>
      </c>
      <c r="Y67" s="358" t="str">
        <f t="shared" si="3"/>
        <v/>
      </c>
      <c r="Z67" s="356" t="str">
        <f t="shared" si="3"/>
        <v/>
      </c>
      <c r="AA67" s="357" t="str">
        <f t="shared" si="3"/>
        <v/>
      </c>
      <c r="AB67" s="357" t="str">
        <f t="shared" si="3"/>
        <v/>
      </c>
      <c r="AC67" s="357" t="str">
        <f t="shared" si="3"/>
        <v/>
      </c>
      <c r="AD67" s="357" t="str">
        <f t="shared" si="3"/>
        <v/>
      </c>
      <c r="AE67" s="357" t="str">
        <f t="shared" si="3"/>
        <v/>
      </c>
      <c r="AF67" s="358" t="str">
        <f t="shared" si="3"/>
        <v/>
      </c>
      <c r="AG67" s="356" t="str">
        <f t="shared" si="3"/>
        <v/>
      </c>
      <c r="AH67" s="357" t="str">
        <f t="shared" si="3"/>
        <v/>
      </c>
      <c r="AI67" s="357" t="str">
        <f t="shared" si="3"/>
        <v/>
      </c>
      <c r="AJ67" s="357" t="str">
        <f t="shared" si="3"/>
        <v/>
      </c>
      <c r="AK67" s="357" t="str">
        <f t="shared" si="3"/>
        <v/>
      </c>
      <c r="AL67" s="357" t="str">
        <f t="shared" si="3"/>
        <v/>
      </c>
      <c r="AM67" s="358" t="str">
        <f t="shared" si="3"/>
        <v/>
      </c>
      <c r="AN67" s="356" t="str">
        <f t="shared" si="3"/>
        <v/>
      </c>
      <c r="AO67" s="357" t="str">
        <f t="shared" si="3"/>
        <v/>
      </c>
      <c r="AP67" s="357" t="str">
        <f t="shared" si="3"/>
        <v/>
      </c>
      <c r="AQ67" s="357" t="str">
        <f t="shared" si="3"/>
        <v/>
      </c>
      <c r="AR67" s="357" t="str">
        <f t="shared" si="3"/>
        <v/>
      </c>
      <c r="AS67" s="357" t="str">
        <f t="shared" si="3"/>
        <v/>
      </c>
      <c r="AT67" s="358" t="str">
        <f t="shared" si="3"/>
        <v/>
      </c>
      <c r="AU67" s="359" t="str">
        <f t="shared" si="3"/>
        <v/>
      </c>
      <c r="AV67" s="360" t="str">
        <f t="shared" si="3"/>
        <v/>
      </c>
      <c r="AW67" s="361" t="str">
        <f t="shared" si="3"/>
        <v/>
      </c>
      <c r="AX67" s="848"/>
      <c r="AY67" s="849"/>
      <c r="AZ67" s="849"/>
      <c r="BA67" s="850"/>
      <c r="BB67" s="824"/>
      <c r="BC67" s="825"/>
      <c r="BD67" s="825"/>
      <c r="BE67" s="825"/>
      <c r="BF67" s="826"/>
    </row>
    <row r="68" spans="1:73" ht="18.75" customHeight="1" x14ac:dyDescent="0.15">
      <c r="B68" s="740" t="s">
        <v>305</v>
      </c>
      <c r="C68" s="741"/>
      <c r="D68" s="741"/>
      <c r="E68" s="741"/>
      <c r="F68" s="741"/>
      <c r="G68" s="741"/>
      <c r="H68" s="741"/>
      <c r="I68" s="741"/>
      <c r="J68" s="741"/>
      <c r="K68" s="742"/>
      <c r="L68" s="857" t="s">
        <v>278</v>
      </c>
      <c r="M68" s="857"/>
      <c r="N68" s="857"/>
      <c r="O68" s="857"/>
      <c r="P68" s="857"/>
      <c r="Q68" s="857"/>
      <c r="R68" s="858"/>
      <c r="S68" s="260" t="str">
        <f>IF($L68="","",IF(COUNTIFS($F$22:$F$60,$L68,S$22:S$60,"&gt;0")=0,"",COUNTIFS($F$22:$F$60,$L68,S$22:S$60,"&gt;0")))</f>
        <v/>
      </c>
      <c r="T68" s="261" t="str">
        <f t="shared" ref="T68:AW72" si="4">IF($L68="","",IF(COUNTIFS($F$22:$F$60,$L68,T$22:T$60,"&gt;0")=0,"",COUNTIFS($F$22:$F$60,$L68,T$22:T$60,"&gt;0")))</f>
        <v/>
      </c>
      <c r="U68" s="261" t="str">
        <f t="shared" si="4"/>
        <v/>
      </c>
      <c r="V68" s="261" t="str">
        <f t="shared" si="4"/>
        <v/>
      </c>
      <c r="W68" s="261" t="str">
        <f t="shared" si="4"/>
        <v/>
      </c>
      <c r="X68" s="261" t="str">
        <f t="shared" si="4"/>
        <v/>
      </c>
      <c r="Y68" s="262" t="str">
        <f t="shared" si="4"/>
        <v/>
      </c>
      <c r="Z68" s="263" t="str">
        <f t="shared" si="4"/>
        <v/>
      </c>
      <c r="AA68" s="261" t="str">
        <f t="shared" si="4"/>
        <v/>
      </c>
      <c r="AB68" s="261" t="str">
        <f t="shared" si="4"/>
        <v/>
      </c>
      <c r="AC68" s="261" t="str">
        <f t="shared" si="4"/>
        <v/>
      </c>
      <c r="AD68" s="261" t="str">
        <f t="shared" si="4"/>
        <v/>
      </c>
      <c r="AE68" s="261" t="str">
        <f t="shared" si="4"/>
        <v/>
      </c>
      <c r="AF68" s="262" t="str">
        <f t="shared" si="4"/>
        <v/>
      </c>
      <c r="AG68" s="261" t="str">
        <f t="shared" si="4"/>
        <v/>
      </c>
      <c r="AH68" s="261" t="str">
        <f t="shared" si="4"/>
        <v/>
      </c>
      <c r="AI68" s="261" t="str">
        <f t="shared" si="4"/>
        <v/>
      </c>
      <c r="AJ68" s="261" t="str">
        <f t="shared" si="4"/>
        <v/>
      </c>
      <c r="AK68" s="261" t="str">
        <f t="shared" si="4"/>
        <v/>
      </c>
      <c r="AL68" s="261" t="str">
        <f t="shared" si="4"/>
        <v/>
      </c>
      <c r="AM68" s="262" t="str">
        <f t="shared" si="4"/>
        <v/>
      </c>
      <c r="AN68" s="261" t="str">
        <f t="shared" si="4"/>
        <v/>
      </c>
      <c r="AO68" s="261" t="str">
        <f t="shared" si="4"/>
        <v/>
      </c>
      <c r="AP68" s="261" t="str">
        <f t="shared" si="4"/>
        <v/>
      </c>
      <c r="AQ68" s="261" t="str">
        <f t="shared" si="4"/>
        <v/>
      </c>
      <c r="AR68" s="261" t="str">
        <f t="shared" si="4"/>
        <v/>
      </c>
      <c r="AS68" s="261" t="str">
        <f t="shared" si="4"/>
        <v/>
      </c>
      <c r="AT68" s="262" t="str">
        <f t="shared" si="4"/>
        <v/>
      </c>
      <c r="AU68" s="261" t="str">
        <f t="shared" si="4"/>
        <v/>
      </c>
      <c r="AV68" s="261" t="str">
        <f t="shared" si="4"/>
        <v/>
      </c>
      <c r="AW68" s="262" t="str">
        <f t="shared" si="4"/>
        <v/>
      </c>
      <c r="AX68" s="848"/>
      <c r="AY68" s="849"/>
      <c r="AZ68" s="849"/>
      <c r="BA68" s="850"/>
      <c r="BB68" s="824"/>
      <c r="BC68" s="825"/>
      <c r="BD68" s="825"/>
      <c r="BE68" s="825"/>
      <c r="BF68" s="826"/>
    </row>
    <row r="69" spans="1:73" ht="18.75" customHeight="1" x14ac:dyDescent="0.15">
      <c r="B69" s="740"/>
      <c r="C69" s="741"/>
      <c r="D69" s="741"/>
      <c r="E69" s="741"/>
      <c r="F69" s="741"/>
      <c r="G69" s="741"/>
      <c r="H69" s="741"/>
      <c r="I69" s="741"/>
      <c r="J69" s="741"/>
      <c r="K69" s="742"/>
      <c r="L69" s="859" t="s">
        <v>285</v>
      </c>
      <c r="M69" s="859"/>
      <c r="N69" s="859"/>
      <c r="O69" s="859"/>
      <c r="P69" s="859"/>
      <c r="Q69" s="859"/>
      <c r="R69" s="860"/>
      <c r="S69" s="257" t="str">
        <f t="shared" ref="S69:AH72" si="5">IF($L69="","",IF(COUNTIFS($F$22:$F$60,$L69,S$22:S$60,"&gt;0")=0,"",COUNTIFS($F$22:$F$60,$L69,S$22:S$60,"&gt;0")))</f>
        <v/>
      </c>
      <c r="T69" s="258" t="str">
        <f>IF($L69="","",IF(COUNTIFS($F$22:$F$60,$L69,T$22:T$60,"&gt;0")=0,"",COUNTIFS($F$22:$F$60,$L69,T$22:T$60,"&gt;0")))</f>
        <v/>
      </c>
      <c r="U69" s="258" t="str">
        <f t="shared" si="5"/>
        <v/>
      </c>
      <c r="V69" s="258" t="str">
        <f t="shared" si="5"/>
        <v/>
      </c>
      <c r="W69" s="258" t="str">
        <f t="shared" si="5"/>
        <v/>
      </c>
      <c r="X69" s="258" t="str">
        <f t="shared" si="5"/>
        <v/>
      </c>
      <c r="Y69" s="259" t="str">
        <f t="shared" si="5"/>
        <v/>
      </c>
      <c r="Z69" s="264" t="str">
        <f t="shared" si="5"/>
        <v/>
      </c>
      <c r="AA69" s="258" t="str">
        <f t="shared" si="5"/>
        <v/>
      </c>
      <c r="AB69" s="258" t="str">
        <f t="shared" si="5"/>
        <v/>
      </c>
      <c r="AC69" s="258" t="str">
        <f t="shared" si="5"/>
        <v/>
      </c>
      <c r="AD69" s="258" t="str">
        <f t="shared" si="5"/>
        <v/>
      </c>
      <c r="AE69" s="258" t="str">
        <f t="shared" si="5"/>
        <v/>
      </c>
      <c r="AF69" s="259" t="str">
        <f t="shared" si="5"/>
        <v/>
      </c>
      <c r="AG69" s="258" t="str">
        <f t="shared" si="5"/>
        <v/>
      </c>
      <c r="AH69" s="258" t="str">
        <f t="shared" si="5"/>
        <v/>
      </c>
      <c r="AI69" s="258" t="str">
        <f t="shared" si="4"/>
        <v/>
      </c>
      <c r="AJ69" s="258" t="str">
        <f t="shared" si="4"/>
        <v/>
      </c>
      <c r="AK69" s="258" t="str">
        <f t="shared" si="4"/>
        <v/>
      </c>
      <c r="AL69" s="258" t="str">
        <f t="shared" si="4"/>
        <v/>
      </c>
      <c r="AM69" s="259" t="str">
        <f t="shared" si="4"/>
        <v/>
      </c>
      <c r="AN69" s="258" t="str">
        <f t="shared" si="4"/>
        <v/>
      </c>
      <c r="AO69" s="258" t="str">
        <f t="shared" si="4"/>
        <v/>
      </c>
      <c r="AP69" s="258" t="str">
        <f t="shared" si="4"/>
        <v/>
      </c>
      <c r="AQ69" s="258" t="str">
        <f t="shared" si="4"/>
        <v/>
      </c>
      <c r="AR69" s="258" t="str">
        <f t="shared" si="4"/>
        <v/>
      </c>
      <c r="AS69" s="258" t="str">
        <f t="shared" si="4"/>
        <v/>
      </c>
      <c r="AT69" s="259" t="str">
        <f t="shared" si="4"/>
        <v/>
      </c>
      <c r="AU69" s="258" t="str">
        <f t="shared" si="4"/>
        <v/>
      </c>
      <c r="AV69" s="258" t="str">
        <f t="shared" si="4"/>
        <v/>
      </c>
      <c r="AW69" s="259" t="str">
        <f t="shared" si="4"/>
        <v/>
      </c>
      <c r="AX69" s="848"/>
      <c r="AY69" s="849"/>
      <c r="AZ69" s="849"/>
      <c r="BA69" s="850"/>
      <c r="BB69" s="824"/>
      <c r="BC69" s="825"/>
      <c r="BD69" s="825"/>
      <c r="BE69" s="825"/>
      <c r="BF69" s="826"/>
    </row>
    <row r="70" spans="1:73" ht="18.75" customHeight="1" x14ac:dyDescent="0.15">
      <c r="B70" s="740"/>
      <c r="C70" s="741"/>
      <c r="D70" s="741"/>
      <c r="E70" s="741"/>
      <c r="F70" s="741"/>
      <c r="G70" s="741"/>
      <c r="H70" s="741"/>
      <c r="I70" s="741"/>
      <c r="J70" s="741"/>
      <c r="K70" s="742"/>
      <c r="L70" s="859" t="s">
        <v>284</v>
      </c>
      <c r="M70" s="859"/>
      <c r="N70" s="859"/>
      <c r="O70" s="859"/>
      <c r="P70" s="859"/>
      <c r="Q70" s="859"/>
      <c r="R70" s="860"/>
      <c r="S70" s="257" t="str">
        <f t="shared" si="5"/>
        <v/>
      </c>
      <c r="T70" s="258" t="str">
        <f t="shared" si="4"/>
        <v/>
      </c>
      <c r="U70" s="258" t="str">
        <f t="shared" si="4"/>
        <v/>
      </c>
      <c r="V70" s="258" t="str">
        <f t="shared" si="4"/>
        <v/>
      </c>
      <c r="W70" s="258" t="str">
        <f t="shared" si="4"/>
        <v/>
      </c>
      <c r="X70" s="258" t="str">
        <f>IF($L70="","",IF(COUNTIFS($F$22:$F$60,$L70,X$22:X$60,"&gt;0")=0,"",COUNTIFS($F$22:$F$60,$L70,X$22:X$60,"&gt;0")))</f>
        <v/>
      </c>
      <c r="Y70" s="259" t="str">
        <f t="shared" si="4"/>
        <v/>
      </c>
      <c r="Z70" s="264" t="str">
        <f t="shared" si="4"/>
        <v/>
      </c>
      <c r="AA70" s="258" t="str">
        <f t="shared" si="4"/>
        <v/>
      </c>
      <c r="AB70" s="258" t="str">
        <f t="shared" si="4"/>
        <v/>
      </c>
      <c r="AC70" s="258" t="str">
        <f t="shared" si="4"/>
        <v/>
      </c>
      <c r="AD70" s="258" t="str">
        <f t="shared" si="4"/>
        <v/>
      </c>
      <c r="AE70" s="258" t="str">
        <f t="shared" si="4"/>
        <v/>
      </c>
      <c r="AF70" s="259" t="str">
        <f t="shared" si="4"/>
        <v/>
      </c>
      <c r="AG70" s="258" t="str">
        <f t="shared" si="4"/>
        <v/>
      </c>
      <c r="AH70" s="258" t="str">
        <f t="shared" si="4"/>
        <v/>
      </c>
      <c r="AI70" s="258" t="str">
        <f t="shared" si="4"/>
        <v/>
      </c>
      <c r="AJ70" s="258" t="str">
        <f t="shared" si="4"/>
        <v/>
      </c>
      <c r="AK70" s="258" t="str">
        <f t="shared" si="4"/>
        <v/>
      </c>
      <c r="AL70" s="258" t="str">
        <f t="shared" si="4"/>
        <v/>
      </c>
      <c r="AM70" s="259" t="str">
        <f t="shared" si="4"/>
        <v/>
      </c>
      <c r="AN70" s="258" t="str">
        <f t="shared" si="4"/>
        <v/>
      </c>
      <c r="AO70" s="258" t="str">
        <f t="shared" si="4"/>
        <v/>
      </c>
      <c r="AP70" s="258" t="str">
        <f t="shared" si="4"/>
        <v/>
      </c>
      <c r="AQ70" s="258" t="str">
        <f t="shared" si="4"/>
        <v/>
      </c>
      <c r="AR70" s="258" t="str">
        <f t="shared" si="4"/>
        <v/>
      </c>
      <c r="AS70" s="258" t="str">
        <f t="shared" si="4"/>
        <v/>
      </c>
      <c r="AT70" s="259" t="str">
        <f t="shared" si="4"/>
        <v/>
      </c>
      <c r="AU70" s="258" t="str">
        <f t="shared" si="4"/>
        <v/>
      </c>
      <c r="AV70" s="258" t="str">
        <f t="shared" si="4"/>
        <v/>
      </c>
      <c r="AW70" s="259" t="str">
        <f t="shared" si="4"/>
        <v/>
      </c>
      <c r="AX70" s="848"/>
      <c r="AY70" s="849"/>
      <c r="AZ70" s="849"/>
      <c r="BA70" s="850"/>
      <c r="BB70" s="824"/>
      <c r="BC70" s="825"/>
      <c r="BD70" s="825"/>
      <c r="BE70" s="825"/>
      <c r="BF70" s="826"/>
    </row>
    <row r="71" spans="1:73" ht="18.75" customHeight="1" x14ac:dyDescent="0.15">
      <c r="B71" s="740"/>
      <c r="C71" s="741"/>
      <c r="D71" s="741"/>
      <c r="E71" s="741"/>
      <c r="F71" s="741"/>
      <c r="G71" s="741"/>
      <c r="H71" s="741"/>
      <c r="I71" s="741"/>
      <c r="J71" s="741"/>
      <c r="K71" s="742"/>
      <c r="L71" s="859" t="s">
        <v>293</v>
      </c>
      <c r="M71" s="859"/>
      <c r="N71" s="859"/>
      <c r="O71" s="859"/>
      <c r="P71" s="859"/>
      <c r="Q71" s="859"/>
      <c r="R71" s="860"/>
      <c r="S71" s="257" t="str">
        <f t="shared" si="5"/>
        <v/>
      </c>
      <c r="T71" s="258" t="str">
        <f t="shared" si="4"/>
        <v/>
      </c>
      <c r="U71" s="258" t="str">
        <f t="shared" si="4"/>
        <v/>
      </c>
      <c r="V71" s="258" t="str">
        <f t="shared" si="4"/>
        <v/>
      </c>
      <c r="W71" s="258" t="str">
        <f t="shared" si="4"/>
        <v/>
      </c>
      <c r="X71" s="258" t="str">
        <f t="shared" si="4"/>
        <v/>
      </c>
      <c r="Y71" s="259" t="str">
        <f t="shared" si="4"/>
        <v/>
      </c>
      <c r="Z71" s="264" t="str">
        <f t="shared" si="4"/>
        <v/>
      </c>
      <c r="AA71" s="258" t="str">
        <f t="shared" si="4"/>
        <v/>
      </c>
      <c r="AB71" s="258" t="str">
        <f t="shared" si="4"/>
        <v/>
      </c>
      <c r="AC71" s="258" t="str">
        <f t="shared" si="4"/>
        <v/>
      </c>
      <c r="AD71" s="258" t="str">
        <f t="shared" si="4"/>
        <v/>
      </c>
      <c r="AE71" s="258" t="str">
        <f t="shared" si="4"/>
        <v/>
      </c>
      <c r="AF71" s="259" t="str">
        <f t="shared" si="4"/>
        <v/>
      </c>
      <c r="AG71" s="258" t="str">
        <f t="shared" si="4"/>
        <v/>
      </c>
      <c r="AH71" s="258" t="str">
        <f t="shared" si="4"/>
        <v/>
      </c>
      <c r="AI71" s="258" t="str">
        <f t="shared" si="4"/>
        <v/>
      </c>
      <c r="AJ71" s="258" t="str">
        <f t="shared" si="4"/>
        <v/>
      </c>
      <c r="AK71" s="258" t="str">
        <f t="shared" si="4"/>
        <v/>
      </c>
      <c r="AL71" s="258" t="str">
        <f t="shared" si="4"/>
        <v/>
      </c>
      <c r="AM71" s="259" t="str">
        <f t="shared" si="4"/>
        <v/>
      </c>
      <c r="AN71" s="258" t="str">
        <f t="shared" si="4"/>
        <v/>
      </c>
      <c r="AO71" s="258" t="str">
        <f t="shared" si="4"/>
        <v/>
      </c>
      <c r="AP71" s="258" t="str">
        <f t="shared" si="4"/>
        <v/>
      </c>
      <c r="AQ71" s="258" t="str">
        <f t="shared" si="4"/>
        <v/>
      </c>
      <c r="AR71" s="258" t="str">
        <f t="shared" si="4"/>
        <v/>
      </c>
      <c r="AS71" s="258" t="str">
        <f t="shared" si="4"/>
        <v/>
      </c>
      <c r="AT71" s="259" t="str">
        <f t="shared" si="4"/>
        <v/>
      </c>
      <c r="AU71" s="258" t="str">
        <f t="shared" si="4"/>
        <v/>
      </c>
      <c r="AV71" s="258" t="str">
        <f t="shared" si="4"/>
        <v/>
      </c>
      <c r="AW71" s="259" t="str">
        <f t="shared" si="4"/>
        <v/>
      </c>
      <c r="AX71" s="848"/>
      <c r="AY71" s="849"/>
      <c r="AZ71" s="849"/>
      <c r="BA71" s="850"/>
      <c r="BB71" s="824"/>
      <c r="BC71" s="825"/>
      <c r="BD71" s="825"/>
      <c r="BE71" s="825"/>
      <c r="BF71" s="826"/>
    </row>
    <row r="72" spans="1:73" ht="18.75" customHeight="1" thickBot="1" x14ac:dyDescent="0.2">
      <c r="B72" s="743"/>
      <c r="C72" s="744"/>
      <c r="D72" s="744"/>
      <c r="E72" s="744"/>
      <c r="F72" s="744"/>
      <c r="G72" s="744"/>
      <c r="H72" s="744"/>
      <c r="I72" s="744"/>
      <c r="J72" s="744"/>
      <c r="K72" s="745"/>
      <c r="L72" s="841"/>
      <c r="M72" s="841"/>
      <c r="N72" s="841"/>
      <c r="O72" s="841"/>
      <c r="P72" s="841"/>
      <c r="Q72" s="841"/>
      <c r="R72" s="842"/>
      <c r="S72" s="265" t="str">
        <f t="shared" si="5"/>
        <v/>
      </c>
      <c r="T72" s="266" t="str">
        <f t="shared" si="4"/>
        <v/>
      </c>
      <c r="U72" s="266" t="str">
        <f t="shared" si="4"/>
        <v/>
      </c>
      <c r="V72" s="266" t="str">
        <f t="shared" si="4"/>
        <v/>
      </c>
      <c r="W72" s="266" t="str">
        <f t="shared" si="4"/>
        <v/>
      </c>
      <c r="X72" s="266" t="str">
        <f t="shared" si="4"/>
        <v/>
      </c>
      <c r="Y72" s="267" t="str">
        <f t="shared" si="4"/>
        <v/>
      </c>
      <c r="Z72" s="268" t="str">
        <f t="shared" si="4"/>
        <v/>
      </c>
      <c r="AA72" s="266" t="str">
        <f t="shared" si="4"/>
        <v/>
      </c>
      <c r="AB72" s="266" t="str">
        <f t="shared" si="4"/>
        <v/>
      </c>
      <c r="AC72" s="266" t="str">
        <f t="shared" si="4"/>
        <v/>
      </c>
      <c r="AD72" s="266" t="str">
        <f t="shared" si="4"/>
        <v/>
      </c>
      <c r="AE72" s="266" t="str">
        <f t="shared" si="4"/>
        <v/>
      </c>
      <c r="AF72" s="267" t="str">
        <f t="shared" si="4"/>
        <v/>
      </c>
      <c r="AG72" s="266" t="str">
        <f t="shared" si="4"/>
        <v/>
      </c>
      <c r="AH72" s="266" t="str">
        <f t="shared" si="4"/>
        <v/>
      </c>
      <c r="AI72" s="266" t="str">
        <f t="shared" si="4"/>
        <v/>
      </c>
      <c r="AJ72" s="266" t="str">
        <f t="shared" si="4"/>
        <v/>
      </c>
      <c r="AK72" s="266" t="str">
        <f t="shared" si="4"/>
        <v/>
      </c>
      <c r="AL72" s="266" t="str">
        <f t="shared" si="4"/>
        <v/>
      </c>
      <c r="AM72" s="267" t="str">
        <f t="shared" si="4"/>
        <v/>
      </c>
      <c r="AN72" s="266" t="str">
        <f t="shared" si="4"/>
        <v/>
      </c>
      <c r="AO72" s="266" t="str">
        <f t="shared" si="4"/>
        <v/>
      </c>
      <c r="AP72" s="266" t="str">
        <f t="shared" si="4"/>
        <v/>
      </c>
      <c r="AQ72" s="266" t="str">
        <f t="shared" si="4"/>
        <v/>
      </c>
      <c r="AR72" s="266" t="str">
        <f t="shared" si="4"/>
        <v/>
      </c>
      <c r="AS72" s="266" t="str">
        <f t="shared" si="4"/>
        <v/>
      </c>
      <c r="AT72" s="267" t="str">
        <f t="shared" si="4"/>
        <v/>
      </c>
      <c r="AU72" s="266" t="str">
        <f t="shared" si="4"/>
        <v/>
      </c>
      <c r="AV72" s="266" t="str">
        <f t="shared" si="4"/>
        <v/>
      </c>
      <c r="AW72" s="267" t="str">
        <f t="shared" si="4"/>
        <v/>
      </c>
      <c r="AX72" s="851"/>
      <c r="AY72" s="852"/>
      <c r="AZ72" s="852"/>
      <c r="BA72" s="853"/>
      <c r="BB72" s="827"/>
      <c r="BC72" s="828"/>
      <c r="BD72" s="828"/>
      <c r="BE72" s="828"/>
      <c r="BF72" s="829"/>
    </row>
    <row r="73" spans="1:73" ht="13.5" customHeight="1" x14ac:dyDescent="0.15">
      <c r="C73" s="362"/>
      <c r="D73" s="362"/>
      <c r="E73" s="362"/>
      <c r="F73" s="362"/>
      <c r="G73" s="363"/>
      <c r="H73" s="364"/>
      <c r="AF73" s="365"/>
    </row>
    <row r="74" spans="1:73" ht="11.45" customHeight="1" x14ac:dyDescent="0.15">
      <c r="A74" s="366"/>
      <c r="B74" s="366"/>
      <c r="C74" s="366"/>
      <c r="D74" s="366"/>
      <c r="E74" s="366"/>
      <c r="F74" s="366"/>
      <c r="G74" s="366"/>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8"/>
      <c r="AS74" s="368"/>
      <c r="AT74" s="368"/>
      <c r="AU74" s="368"/>
      <c r="AV74" s="368"/>
      <c r="AW74" s="368"/>
      <c r="AX74" s="368"/>
      <c r="AY74" s="368"/>
      <c r="AZ74" s="368"/>
      <c r="BA74" s="368"/>
    </row>
    <row r="75" spans="1:73" ht="20.25" customHeight="1" x14ac:dyDescent="0.2">
      <c r="A75" s="369"/>
      <c r="B75" s="369"/>
      <c r="C75" s="366"/>
      <c r="D75" s="366"/>
      <c r="E75" s="366"/>
      <c r="F75" s="366"/>
      <c r="G75" s="369"/>
      <c r="H75" s="369"/>
      <c r="I75" s="369"/>
      <c r="J75" s="369"/>
      <c r="K75" s="369"/>
      <c r="L75" s="369"/>
      <c r="M75" s="369"/>
      <c r="N75" s="369"/>
      <c r="O75" s="369"/>
      <c r="P75" s="369"/>
      <c r="Q75" s="369"/>
      <c r="R75" s="369"/>
      <c r="S75" s="369"/>
      <c r="T75" s="369"/>
      <c r="U75" s="369"/>
      <c r="V75" s="369"/>
      <c r="W75" s="369"/>
      <c r="X75" s="369"/>
      <c r="Y75" s="369"/>
      <c r="Z75" s="369"/>
      <c r="AA75" s="369"/>
      <c r="AB75" s="369"/>
      <c r="AC75" s="369"/>
      <c r="AD75" s="369"/>
      <c r="AE75" s="369"/>
      <c r="AF75" s="369"/>
      <c r="AG75" s="369"/>
      <c r="AH75" s="369"/>
      <c r="AI75" s="369"/>
      <c r="AJ75" s="369"/>
      <c r="AK75" s="369"/>
      <c r="AL75" s="369"/>
      <c r="AM75" s="369"/>
      <c r="AN75" s="369"/>
      <c r="AO75" s="369"/>
      <c r="AP75" s="369"/>
      <c r="AQ75" s="369"/>
      <c r="AR75" s="370"/>
      <c r="AS75" s="370"/>
      <c r="AT75" s="370"/>
      <c r="AU75" s="370"/>
      <c r="AV75" s="370"/>
      <c r="BN75" s="371"/>
      <c r="BO75" s="372"/>
      <c r="BP75" s="371"/>
      <c r="BQ75" s="371"/>
      <c r="BR75" s="371"/>
      <c r="BS75" s="373"/>
      <c r="BT75" s="374"/>
      <c r="BU75" s="374"/>
    </row>
    <row r="76" spans="1:73" ht="20.25" customHeight="1" x14ac:dyDescent="0.15">
      <c r="A76" s="366"/>
      <c r="B76" s="366"/>
      <c r="C76" s="375"/>
      <c r="D76" s="375"/>
      <c r="E76" s="375"/>
      <c r="F76" s="375"/>
      <c r="G76" s="375"/>
      <c r="H76" s="376"/>
      <c r="I76" s="376"/>
      <c r="J76" s="366"/>
      <c r="K76" s="366"/>
      <c r="L76" s="366"/>
      <c r="M76" s="366"/>
      <c r="N76" s="366"/>
      <c r="O76" s="366"/>
      <c r="P76" s="366"/>
      <c r="Q76" s="366"/>
      <c r="R76" s="366"/>
      <c r="S76" s="366"/>
      <c r="T76" s="366"/>
      <c r="U76" s="366"/>
      <c r="V76" s="366"/>
      <c r="W76" s="366"/>
      <c r="X76" s="366"/>
      <c r="Y76" s="366"/>
      <c r="Z76" s="366"/>
      <c r="AA76" s="366"/>
      <c r="AB76" s="366"/>
      <c r="AC76" s="366"/>
      <c r="AD76" s="366"/>
      <c r="AE76" s="366"/>
      <c r="AF76" s="366"/>
      <c r="AG76" s="366"/>
      <c r="AH76" s="366"/>
      <c r="AI76" s="366"/>
      <c r="AJ76" s="366"/>
      <c r="AK76" s="366"/>
      <c r="AL76" s="366"/>
      <c r="AM76" s="366"/>
      <c r="AN76" s="366"/>
      <c r="AO76" s="366"/>
      <c r="AP76" s="366"/>
      <c r="AQ76" s="366"/>
    </row>
    <row r="77" spans="1:73" ht="20.25" customHeight="1" x14ac:dyDescent="0.15">
      <c r="A77" s="366"/>
      <c r="B77" s="366"/>
      <c r="C77" s="375"/>
      <c r="D77" s="375"/>
      <c r="E77" s="375"/>
      <c r="F77" s="375"/>
      <c r="G77" s="375"/>
      <c r="H77" s="376"/>
      <c r="I77" s="376"/>
      <c r="J77" s="366"/>
      <c r="K77" s="366"/>
      <c r="L77" s="366"/>
      <c r="M77" s="366"/>
      <c r="N77" s="366"/>
      <c r="O77" s="366"/>
      <c r="P77" s="366"/>
      <c r="Q77" s="366"/>
      <c r="R77" s="366"/>
      <c r="S77" s="366"/>
      <c r="T77" s="366"/>
      <c r="U77" s="366"/>
      <c r="V77" s="366"/>
      <c r="W77" s="366"/>
      <c r="X77" s="366"/>
      <c r="Y77" s="366"/>
      <c r="Z77" s="366"/>
      <c r="AA77" s="366"/>
      <c r="AB77" s="366"/>
      <c r="AC77" s="366"/>
      <c r="AD77" s="366"/>
      <c r="AE77" s="366"/>
      <c r="AF77" s="366"/>
      <c r="AG77" s="366"/>
      <c r="AH77" s="366"/>
      <c r="AI77" s="366"/>
      <c r="AJ77" s="366"/>
      <c r="AK77" s="366"/>
      <c r="AL77" s="366"/>
      <c r="AM77" s="366"/>
      <c r="AN77" s="366"/>
      <c r="AO77" s="366"/>
      <c r="AP77" s="366"/>
      <c r="AQ77" s="366"/>
    </row>
    <row r="78" spans="1:73" ht="20.25" customHeight="1" x14ac:dyDescent="0.15">
      <c r="A78" s="366"/>
      <c r="B78" s="366"/>
      <c r="C78" s="376"/>
      <c r="D78" s="376"/>
      <c r="E78" s="376"/>
      <c r="F78" s="376"/>
      <c r="G78" s="376"/>
      <c r="H78" s="366"/>
      <c r="I78" s="366"/>
      <c r="J78" s="366"/>
      <c r="K78" s="366"/>
      <c r="L78" s="366"/>
      <c r="M78" s="366"/>
      <c r="N78" s="366"/>
      <c r="O78" s="366"/>
      <c r="P78" s="366"/>
      <c r="Q78" s="366"/>
      <c r="R78" s="366"/>
      <c r="S78" s="366"/>
      <c r="T78" s="366"/>
      <c r="U78" s="366"/>
      <c r="V78" s="366"/>
      <c r="W78" s="366"/>
      <c r="X78" s="366"/>
      <c r="Y78" s="366"/>
      <c r="Z78" s="366"/>
      <c r="AA78" s="366"/>
      <c r="AB78" s="366"/>
      <c r="AC78" s="366"/>
      <c r="AD78" s="366"/>
      <c r="AE78" s="366"/>
      <c r="AF78" s="366"/>
      <c r="AG78" s="366"/>
      <c r="AH78" s="366"/>
      <c r="AI78" s="366"/>
      <c r="AJ78" s="366"/>
      <c r="AK78" s="366"/>
      <c r="AL78" s="366"/>
      <c r="AM78" s="366"/>
      <c r="AN78" s="366"/>
      <c r="AO78" s="366"/>
      <c r="AP78" s="366"/>
      <c r="AQ78" s="366"/>
    </row>
    <row r="79" spans="1:73" ht="20.25" customHeight="1" x14ac:dyDescent="0.15">
      <c r="A79" s="366"/>
      <c r="B79" s="366"/>
      <c r="C79" s="376"/>
      <c r="D79" s="376"/>
      <c r="E79" s="376"/>
      <c r="F79" s="376"/>
      <c r="G79" s="376"/>
      <c r="H79" s="366"/>
      <c r="I79" s="366"/>
      <c r="J79" s="366"/>
      <c r="K79" s="366"/>
      <c r="L79" s="366"/>
      <c r="M79" s="366"/>
      <c r="N79" s="366"/>
      <c r="O79" s="366"/>
      <c r="P79" s="366"/>
      <c r="Q79" s="366"/>
      <c r="R79" s="366"/>
      <c r="S79" s="366"/>
      <c r="T79" s="366"/>
      <c r="U79" s="366"/>
      <c r="V79" s="366"/>
      <c r="W79" s="366"/>
      <c r="X79" s="366"/>
      <c r="Y79" s="366"/>
      <c r="Z79" s="366"/>
      <c r="AA79" s="366"/>
      <c r="AB79" s="366"/>
      <c r="AC79" s="366"/>
      <c r="AD79" s="366"/>
      <c r="AE79" s="366"/>
      <c r="AF79" s="366"/>
      <c r="AG79" s="366"/>
      <c r="AH79" s="366"/>
      <c r="AI79" s="366"/>
      <c r="AJ79" s="366"/>
      <c r="AK79" s="366"/>
      <c r="AL79" s="366"/>
      <c r="AM79" s="366"/>
      <c r="AN79" s="366"/>
      <c r="AO79" s="366"/>
      <c r="AP79" s="366"/>
      <c r="AQ79" s="366"/>
    </row>
    <row r="80" spans="1:73" ht="20.25" customHeight="1" x14ac:dyDescent="0.15">
      <c r="A80" s="366"/>
      <c r="B80" s="366"/>
      <c r="C80" s="376"/>
      <c r="D80" s="376"/>
      <c r="E80" s="376"/>
      <c r="F80" s="376"/>
      <c r="G80" s="376"/>
      <c r="H80" s="366"/>
      <c r="I80" s="366"/>
      <c r="J80" s="366"/>
      <c r="K80" s="366"/>
      <c r="L80" s="366"/>
      <c r="M80" s="366"/>
      <c r="N80" s="366"/>
      <c r="O80" s="366"/>
      <c r="P80" s="366"/>
      <c r="Q80" s="366"/>
      <c r="R80" s="366"/>
      <c r="S80" s="366"/>
      <c r="T80" s="366"/>
      <c r="U80" s="366"/>
      <c r="V80" s="366"/>
      <c r="W80" s="366"/>
      <c r="X80" s="366"/>
      <c r="Y80" s="366"/>
      <c r="Z80" s="366"/>
      <c r="AA80" s="366"/>
      <c r="AB80" s="366"/>
      <c r="AC80" s="366"/>
      <c r="AD80" s="366"/>
      <c r="AE80" s="366"/>
      <c r="AF80" s="366"/>
      <c r="AG80" s="366"/>
      <c r="AH80" s="366"/>
      <c r="AI80" s="366"/>
      <c r="AJ80" s="366"/>
      <c r="AK80" s="366"/>
      <c r="AL80" s="366"/>
      <c r="AM80" s="366"/>
      <c r="AN80" s="366"/>
      <c r="AO80" s="366"/>
      <c r="AP80" s="366"/>
      <c r="AQ80" s="366"/>
    </row>
    <row r="81" spans="3:7" ht="20.25" customHeight="1" x14ac:dyDescent="0.15">
      <c r="C81" s="365"/>
      <c r="D81" s="365"/>
      <c r="E81" s="365"/>
      <c r="F81" s="365"/>
      <c r="G81" s="365"/>
    </row>
  </sheetData>
  <sheetProtection sheet="1" insertColumns="0" deleteRows="0"/>
  <mergeCells count="247">
    <mergeCell ref="AZ62:BA62"/>
    <mergeCell ref="G67:R67"/>
    <mergeCell ref="B68:K72"/>
    <mergeCell ref="L68:R68"/>
    <mergeCell ref="L69:R69"/>
    <mergeCell ref="L70:R70"/>
    <mergeCell ref="L71:R71"/>
    <mergeCell ref="G62:K64"/>
    <mergeCell ref="M62:R62"/>
    <mergeCell ref="AX62:AY62"/>
    <mergeCell ref="G55:G57"/>
    <mergeCell ref="H55:K57"/>
    <mergeCell ref="L55:O57"/>
    <mergeCell ref="P55:R55"/>
    <mergeCell ref="BB62:BF72"/>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L72:R72"/>
    <mergeCell ref="AZ64:BA64"/>
    <mergeCell ref="G65:R65"/>
    <mergeCell ref="AX65:BA72"/>
    <mergeCell ref="G66:R6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AX52:AY52"/>
    <mergeCell ref="AZ52:BA52"/>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6:AY46"/>
    <mergeCell ref="AZ46:BA46"/>
    <mergeCell ref="BB46:BF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5"/>
  <conditionalFormatting sqref="S24 S65:BA72">
    <cfRule type="expression" dxfId="549" priority="275">
      <formula>INDIRECT(ADDRESS(ROW(),COLUMN()))=TRUNC(INDIRECT(ADDRESS(ROW(),COLUMN())))</formula>
    </cfRule>
  </conditionalFormatting>
  <conditionalFormatting sqref="S23">
    <cfRule type="expression" dxfId="548" priority="274">
      <formula>INDIRECT(ADDRESS(ROW(),COLUMN()))=TRUNC(INDIRECT(ADDRESS(ROW(),COLUMN())))</formula>
    </cfRule>
  </conditionalFormatting>
  <conditionalFormatting sqref="T24:Y24">
    <cfRule type="expression" dxfId="547" priority="273">
      <formula>INDIRECT(ADDRESS(ROW(),COLUMN()))=TRUNC(INDIRECT(ADDRESS(ROW(),COLUMN())))</formula>
    </cfRule>
  </conditionalFormatting>
  <conditionalFormatting sqref="T23:Y23">
    <cfRule type="expression" dxfId="546" priority="272">
      <formula>INDIRECT(ADDRESS(ROW(),COLUMN()))=TRUNC(INDIRECT(ADDRESS(ROW(),COLUMN())))</formula>
    </cfRule>
  </conditionalFormatting>
  <conditionalFormatting sqref="AX23:BA24">
    <cfRule type="expression" dxfId="545" priority="271">
      <formula>INDIRECT(ADDRESS(ROW(),COLUMN()))=TRUNC(INDIRECT(ADDRESS(ROW(),COLUMN())))</formula>
    </cfRule>
  </conditionalFormatting>
  <conditionalFormatting sqref="BC14:BD14">
    <cfRule type="expression" dxfId="544" priority="270">
      <formula>INDIRECT(ADDRESS(ROW(),COLUMN()))=TRUNC(INDIRECT(ADDRESS(ROW(),COLUMN())))</formula>
    </cfRule>
  </conditionalFormatting>
  <conditionalFormatting sqref="Z24">
    <cfRule type="expression" dxfId="543" priority="269">
      <formula>INDIRECT(ADDRESS(ROW(),COLUMN()))=TRUNC(INDIRECT(ADDRESS(ROW(),COLUMN())))</formula>
    </cfRule>
  </conditionalFormatting>
  <conditionalFormatting sqref="Z23">
    <cfRule type="expression" dxfId="542" priority="268">
      <formula>INDIRECT(ADDRESS(ROW(),COLUMN()))=TRUNC(INDIRECT(ADDRESS(ROW(),COLUMN())))</formula>
    </cfRule>
  </conditionalFormatting>
  <conditionalFormatting sqref="AA24:AF24">
    <cfRule type="expression" dxfId="541" priority="267">
      <formula>INDIRECT(ADDRESS(ROW(),COLUMN()))=TRUNC(INDIRECT(ADDRESS(ROW(),COLUMN())))</formula>
    </cfRule>
  </conditionalFormatting>
  <conditionalFormatting sqref="AA23:AF23">
    <cfRule type="expression" dxfId="540" priority="266">
      <formula>INDIRECT(ADDRESS(ROW(),COLUMN()))=TRUNC(INDIRECT(ADDRESS(ROW(),COLUMN())))</formula>
    </cfRule>
  </conditionalFormatting>
  <conditionalFormatting sqref="AG24">
    <cfRule type="expression" dxfId="539" priority="265">
      <formula>INDIRECT(ADDRESS(ROW(),COLUMN()))=TRUNC(INDIRECT(ADDRESS(ROW(),COLUMN())))</formula>
    </cfRule>
  </conditionalFormatting>
  <conditionalFormatting sqref="AG23">
    <cfRule type="expression" dxfId="538" priority="264">
      <formula>INDIRECT(ADDRESS(ROW(),COLUMN()))=TRUNC(INDIRECT(ADDRESS(ROW(),COLUMN())))</formula>
    </cfRule>
  </conditionalFormatting>
  <conditionalFormatting sqref="AH24:AM24">
    <cfRule type="expression" dxfId="537" priority="263">
      <formula>INDIRECT(ADDRESS(ROW(),COLUMN()))=TRUNC(INDIRECT(ADDRESS(ROW(),COLUMN())))</formula>
    </cfRule>
  </conditionalFormatting>
  <conditionalFormatting sqref="AH23:AM23">
    <cfRule type="expression" dxfId="536" priority="262">
      <formula>INDIRECT(ADDRESS(ROW(),COLUMN()))=TRUNC(INDIRECT(ADDRESS(ROW(),COLUMN())))</formula>
    </cfRule>
  </conditionalFormatting>
  <conditionalFormatting sqref="AN24">
    <cfRule type="expression" dxfId="535" priority="261">
      <formula>INDIRECT(ADDRESS(ROW(),COLUMN()))=TRUNC(INDIRECT(ADDRESS(ROW(),COLUMN())))</formula>
    </cfRule>
  </conditionalFormatting>
  <conditionalFormatting sqref="AN23">
    <cfRule type="expression" dxfId="534" priority="260">
      <formula>INDIRECT(ADDRESS(ROW(),COLUMN()))=TRUNC(INDIRECT(ADDRESS(ROW(),COLUMN())))</formula>
    </cfRule>
  </conditionalFormatting>
  <conditionalFormatting sqref="AO24:AT24">
    <cfRule type="expression" dxfId="533" priority="259">
      <formula>INDIRECT(ADDRESS(ROW(),COLUMN()))=TRUNC(INDIRECT(ADDRESS(ROW(),COLUMN())))</formula>
    </cfRule>
  </conditionalFormatting>
  <conditionalFormatting sqref="AO23:AT23">
    <cfRule type="expression" dxfId="532" priority="258">
      <formula>INDIRECT(ADDRESS(ROW(),COLUMN()))=TRUNC(INDIRECT(ADDRESS(ROW(),COLUMN())))</formula>
    </cfRule>
  </conditionalFormatting>
  <conditionalFormatting sqref="AU24">
    <cfRule type="expression" dxfId="531" priority="257">
      <formula>INDIRECT(ADDRESS(ROW(),COLUMN()))=TRUNC(INDIRECT(ADDRESS(ROW(),COLUMN())))</formula>
    </cfRule>
  </conditionalFormatting>
  <conditionalFormatting sqref="AU23">
    <cfRule type="expression" dxfId="530" priority="256">
      <formula>INDIRECT(ADDRESS(ROW(),COLUMN()))=TRUNC(INDIRECT(ADDRESS(ROW(),COLUMN())))</formula>
    </cfRule>
  </conditionalFormatting>
  <conditionalFormatting sqref="AV24:AW24">
    <cfRule type="expression" dxfId="529" priority="255">
      <formula>INDIRECT(ADDRESS(ROW(),COLUMN()))=TRUNC(INDIRECT(ADDRESS(ROW(),COLUMN())))</formula>
    </cfRule>
  </conditionalFormatting>
  <conditionalFormatting sqref="AV23:AW23">
    <cfRule type="expression" dxfId="528" priority="254">
      <formula>INDIRECT(ADDRESS(ROW(),COLUMN()))=TRUNC(INDIRECT(ADDRESS(ROW(),COLUMN())))</formula>
    </cfRule>
  </conditionalFormatting>
  <conditionalFormatting sqref="S27">
    <cfRule type="expression" dxfId="527" priority="253">
      <formula>INDIRECT(ADDRESS(ROW(),COLUMN()))=TRUNC(INDIRECT(ADDRESS(ROW(),COLUMN())))</formula>
    </cfRule>
  </conditionalFormatting>
  <conditionalFormatting sqref="S26">
    <cfRule type="expression" dxfId="526" priority="252">
      <formula>INDIRECT(ADDRESS(ROW(),COLUMN()))=TRUNC(INDIRECT(ADDRESS(ROW(),COLUMN())))</formula>
    </cfRule>
  </conditionalFormatting>
  <conditionalFormatting sqref="T27:Y27">
    <cfRule type="expression" dxfId="525" priority="251">
      <formula>INDIRECT(ADDRESS(ROW(),COLUMN()))=TRUNC(INDIRECT(ADDRESS(ROW(),COLUMN())))</formula>
    </cfRule>
  </conditionalFormatting>
  <conditionalFormatting sqref="T26:Y26">
    <cfRule type="expression" dxfId="524" priority="250">
      <formula>INDIRECT(ADDRESS(ROW(),COLUMN()))=TRUNC(INDIRECT(ADDRESS(ROW(),COLUMN())))</formula>
    </cfRule>
  </conditionalFormatting>
  <conditionalFormatting sqref="AX26:BA27">
    <cfRule type="expression" dxfId="523" priority="249">
      <formula>INDIRECT(ADDRESS(ROW(),COLUMN()))=TRUNC(INDIRECT(ADDRESS(ROW(),COLUMN())))</formula>
    </cfRule>
  </conditionalFormatting>
  <conditionalFormatting sqref="Z27">
    <cfRule type="expression" dxfId="522" priority="248">
      <formula>INDIRECT(ADDRESS(ROW(),COLUMN()))=TRUNC(INDIRECT(ADDRESS(ROW(),COLUMN())))</formula>
    </cfRule>
  </conditionalFormatting>
  <conditionalFormatting sqref="Z26">
    <cfRule type="expression" dxfId="521" priority="247">
      <formula>INDIRECT(ADDRESS(ROW(),COLUMN()))=TRUNC(INDIRECT(ADDRESS(ROW(),COLUMN())))</formula>
    </cfRule>
  </conditionalFormatting>
  <conditionalFormatting sqref="AA27:AF27">
    <cfRule type="expression" dxfId="520" priority="246">
      <formula>INDIRECT(ADDRESS(ROW(),COLUMN()))=TRUNC(INDIRECT(ADDRESS(ROW(),COLUMN())))</formula>
    </cfRule>
  </conditionalFormatting>
  <conditionalFormatting sqref="AA26:AF26">
    <cfRule type="expression" dxfId="519" priority="245">
      <formula>INDIRECT(ADDRESS(ROW(),COLUMN()))=TRUNC(INDIRECT(ADDRESS(ROW(),COLUMN())))</formula>
    </cfRule>
  </conditionalFormatting>
  <conditionalFormatting sqref="AG27">
    <cfRule type="expression" dxfId="518" priority="244">
      <formula>INDIRECT(ADDRESS(ROW(),COLUMN()))=TRUNC(INDIRECT(ADDRESS(ROW(),COLUMN())))</formula>
    </cfRule>
  </conditionalFormatting>
  <conditionalFormatting sqref="AG26">
    <cfRule type="expression" dxfId="517" priority="243">
      <formula>INDIRECT(ADDRESS(ROW(),COLUMN()))=TRUNC(INDIRECT(ADDRESS(ROW(),COLUMN())))</formula>
    </cfRule>
  </conditionalFormatting>
  <conditionalFormatting sqref="AH27:AM27">
    <cfRule type="expression" dxfId="516" priority="242">
      <formula>INDIRECT(ADDRESS(ROW(),COLUMN()))=TRUNC(INDIRECT(ADDRESS(ROW(),COLUMN())))</formula>
    </cfRule>
  </conditionalFormatting>
  <conditionalFormatting sqref="AH26:AM26">
    <cfRule type="expression" dxfId="515" priority="241">
      <formula>INDIRECT(ADDRESS(ROW(),COLUMN()))=TRUNC(INDIRECT(ADDRESS(ROW(),COLUMN())))</formula>
    </cfRule>
  </conditionalFormatting>
  <conditionalFormatting sqref="AN27">
    <cfRule type="expression" dxfId="514" priority="240">
      <formula>INDIRECT(ADDRESS(ROW(),COLUMN()))=TRUNC(INDIRECT(ADDRESS(ROW(),COLUMN())))</formula>
    </cfRule>
  </conditionalFormatting>
  <conditionalFormatting sqref="AN26">
    <cfRule type="expression" dxfId="513" priority="239">
      <formula>INDIRECT(ADDRESS(ROW(),COLUMN()))=TRUNC(INDIRECT(ADDRESS(ROW(),COLUMN())))</formula>
    </cfRule>
  </conditionalFormatting>
  <conditionalFormatting sqref="AO27:AT27">
    <cfRule type="expression" dxfId="512" priority="238">
      <formula>INDIRECT(ADDRESS(ROW(),COLUMN()))=TRUNC(INDIRECT(ADDRESS(ROW(),COLUMN())))</formula>
    </cfRule>
  </conditionalFormatting>
  <conditionalFormatting sqref="AO26:AT26">
    <cfRule type="expression" dxfId="511" priority="237">
      <formula>INDIRECT(ADDRESS(ROW(),COLUMN()))=TRUNC(INDIRECT(ADDRESS(ROW(),COLUMN())))</formula>
    </cfRule>
  </conditionalFormatting>
  <conditionalFormatting sqref="AU27">
    <cfRule type="expression" dxfId="510" priority="236">
      <formula>INDIRECT(ADDRESS(ROW(),COLUMN()))=TRUNC(INDIRECT(ADDRESS(ROW(),COLUMN())))</formula>
    </cfRule>
  </conditionalFormatting>
  <conditionalFormatting sqref="AU26">
    <cfRule type="expression" dxfId="509" priority="235">
      <formula>INDIRECT(ADDRESS(ROW(),COLUMN()))=TRUNC(INDIRECT(ADDRESS(ROW(),COLUMN())))</formula>
    </cfRule>
  </conditionalFormatting>
  <conditionalFormatting sqref="AV27:AW27">
    <cfRule type="expression" dxfId="508" priority="234">
      <formula>INDIRECT(ADDRESS(ROW(),COLUMN()))=TRUNC(INDIRECT(ADDRESS(ROW(),COLUMN())))</formula>
    </cfRule>
  </conditionalFormatting>
  <conditionalFormatting sqref="AV26:AW26">
    <cfRule type="expression" dxfId="507" priority="233">
      <formula>INDIRECT(ADDRESS(ROW(),COLUMN()))=TRUNC(INDIRECT(ADDRESS(ROW(),COLUMN())))</formula>
    </cfRule>
  </conditionalFormatting>
  <conditionalFormatting sqref="S30">
    <cfRule type="expression" dxfId="506" priority="232">
      <formula>INDIRECT(ADDRESS(ROW(),COLUMN()))=TRUNC(INDIRECT(ADDRESS(ROW(),COLUMN())))</formula>
    </cfRule>
  </conditionalFormatting>
  <conditionalFormatting sqref="S29">
    <cfRule type="expression" dxfId="505" priority="231">
      <formula>INDIRECT(ADDRESS(ROW(),COLUMN()))=TRUNC(INDIRECT(ADDRESS(ROW(),COLUMN())))</formula>
    </cfRule>
  </conditionalFormatting>
  <conditionalFormatting sqref="T30:Y30">
    <cfRule type="expression" dxfId="504" priority="230">
      <formula>INDIRECT(ADDRESS(ROW(),COLUMN()))=TRUNC(INDIRECT(ADDRESS(ROW(),COLUMN())))</formula>
    </cfRule>
  </conditionalFormatting>
  <conditionalFormatting sqref="T29:Y29">
    <cfRule type="expression" dxfId="503" priority="229">
      <formula>INDIRECT(ADDRESS(ROW(),COLUMN()))=TRUNC(INDIRECT(ADDRESS(ROW(),COLUMN())))</formula>
    </cfRule>
  </conditionalFormatting>
  <conditionalFormatting sqref="AX29:BA30">
    <cfRule type="expression" dxfId="502" priority="228">
      <formula>INDIRECT(ADDRESS(ROW(),COLUMN()))=TRUNC(INDIRECT(ADDRESS(ROW(),COLUMN())))</formula>
    </cfRule>
  </conditionalFormatting>
  <conditionalFormatting sqref="Z30">
    <cfRule type="expression" dxfId="501" priority="227">
      <formula>INDIRECT(ADDRESS(ROW(),COLUMN()))=TRUNC(INDIRECT(ADDRESS(ROW(),COLUMN())))</formula>
    </cfRule>
  </conditionalFormatting>
  <conditionalFormatting sqref="Z29">
    <cfRule type="expression" dxfId="500" priority="226">
      <formula>INDIRECT(ADDRESS(ROW(),COLUMN()))=TRUNC(INDIRECT(ADDRESS(ROW(),COLUMN())))</formula>
    </cfRule>
  </conditionalFormatting>
  <conditionalFormatting sqref="AA30:AF30">
    <cfRule type="expression" dxfId="499" priority="225">
      <formula>INDIRECT(ADDRESS(ROW(),COLUMN()))=TRUNC(INDIRECT(ADDRESS(ROW(),COLUMN())))</formula>
    </cfRule>
  </conditionalFormatting>
  <conditionalFormatting sqref="AA29:AF29">
    <cfRule type="expression" dxfId="498" priority="224">
      <formula>INDIRECT(ADDRESS(ROW(),COLUMN()))=TRUNC(INDIRECT(ADDRESS(ROW(),COLUMN())))</formula>
    </cfRule>
  </conditionalFormatting>
  <conditionalFormatting sqref="AG30">
    <cfRule type="expression" dxfId="497" priority="223">
      <formula>INDIRECT(ADDRESS(ROW(),COLUMN()))=TRUNC(INDIRECT(ADDRESS(ROW(),COLUMN())))</formula>
    </cfRule>
  </conditionalFormatting>
  <conditionalFormatting sqref="AG29">
    <cfRule type="expression" dxfId="496" priority="222">
      <formula>INDIRECT(ADDRESS(ROW(),COLUMN()))=TRUNC(INDIRECT(ADDRESS(ROW(),COLUMN())))</formula>
    </cfRule>
  </conditionalFormatting>
  <conditionalFormatting sqref="AH30:AM30">
    <cfRule type="expression" dxfId="495" priority="221">
      <formula>INDIRECT(ADDRESS(ROW(),COLUMN()))=TRUNC(INDIRECT(ADDRESS(ROW(),COLUMN())))</formula>
    </cfRule>
  </conditionalFormatting>
  <conditionalFormatting sqref="AH29:AM29">
    <cfRule type="expression" dxfId="494" priority="220">
      <formula>INDIRECT(ADDRESS(ROW(),COLUMN()))=TRUNC(INDIRECT(ADDRESS(ROW(),COLUMN())))</formula>
    </cfRule>
  </conditionalFormatting>
  <conditionalFormatting sqref="AN30">
    <cfRule type="expression" dxfId="493" priority="219">
      <formula>INDIRECT(ADDRESS(ROW(),COLUMN()))=TRUNC(INDIRECT(ADDRESS(ROW(),COLUMN())))</formula>
    </cfRule>
  </conditionalFormatting>
  <conditionalFormatting sqref="AN29">
    <cfRule type="expression" dxfId="492" priority="218">
      <formula>INDIRECT(ADDRESS(ROW(),COLUMN()))=TRUNC(INDIRECT(ADDRESS(ROW(),COLUMN())))</formula>
    </cfRule>
  </conditionalFormatting>
  <conditionalFormatting sqref="AO30:AT30">
    <cfRule type="expression" dxfId="491" priority="217">
      <formula>INDIRECT(ADDRESS(ROW(),COLUMN()))=TRUNC(INDIRECT(ADDRESS(ROW(),COLUMN())))</formula>
    </cfRule>
  </conditionalFormatting>
  <conditionalFormatting sqref="AO29:AT29">
    <cfRule type="expression" dxfId="490" priority="216">
      <formula>INDIRECT(ADDRESS(ROW(),COLUMN()))=TRUNC(INDIRECT(ADDRESS(ROW(),COLUMN())))</formula>
    </cfRule>
  </conditionalFormatting>
  <conditionalFormatting sqref="AU30">
    <cfRule type="expression" dxfId="489" priority="215">
      <formula>INDIRECT(ADDRESS(ROW(),COLUMN()))=TRUNC(INDIRECT(ADDRESS(ROW(),COLUMN())))</formula>
    </cfRule>
  </conditionalFormatting>
  <conditionalFormatting sqref="AU29">
    <cfRule type="expression" dxfId="488" priority="214">
      <formula>INDIRECT(ADDRESS(ROW(),COLUMN()))=TRUNC(INDIRECT(ADDRESS(ROW(),COLUMN())))</formula>
    </cfRule>
  </conditionalFormatting>
  <conditionalFormatting sqref="AV30:AW30">
    <cfRule type="expression" dxfId="487" priority="213">
      <formula>INDIRECT(ADDRESS(ROW(),COLUMN()))=TRUNC(INDIRECT(ADDRESS(ROW(),COLUMN())))</formula>
    </cfRule>
  </conditionalFormatting>
  <conditionalFormatting sqref="AV29:AW29">
    <cfRule type="expression" dxfId="486" priority="212">
      <formula>INDIRECT(ADDRESS(ROW(),COLUMN()))=TRUNC(INDIRECT(ADDRESS(ROW(),COLUMN())))</formula>
    </cfRule>
  </conditionalFormatting>
  <conditionalFormatting sqref="S33">
    <cfRule type="expression" dxfId="485" priority="211">
      <formula>INDIRECT(ADDRESS(ROW(),COLUMN()))=TRUNC(INDIRECT(ADDRESS(ROW(),COLUMN())))</formula>
    </cfRule>
  </conditionalFormatting>
  <conditionalFormatting sqref="S32">
    <cfRule type="expression" dxfId="484" priority="210">
      <formula>INDIRECT(ADDRESS(ROW(),COLUMN()))=TRUNC(INDIRECT(ADDRESS(ROW(),COLUMN())))</formula>
    </cfRule>
  </conditionalFormatting>
  <conditionalFormatting sqref="T33:Y33">
    <cfRule type="expression" dxfId="483" priority="209">
      <formula>INDIRECT(ADDRESS(ROW(),COLUMN()))=TRUNC(INDIRECT(ADDRESS(ROW(),COLUMN())))</formula>
    </cfRule>
  </conditionalFormatting>
  <conditionalFormatting sqref="T32:Y32">
    <cfRule type="expression" dxfId="482" priority="208">
      <formula>INDIRECT(ADDRESS(ROW(),COLUMN()))=TRUNC(INDIRECT(ADDRESS(ROW(),COLUMN())))</formula>
    </cfRule>
  </conditionalFormatting>
  <conditionalFormatting sqref="AX32:BA33">
    <cfRule type="expression" dxfId="481" priority="207">
      <formula>INDIRECT(ADDRESS(ROW(),COLUMN()))=TRUNC(INDIRECT(ADDRESS(ROW(),COLUMN())))</formula>
    </cfRule>
  </conditionalFormatting>
  <conditionalFormatting sqref="Z33">
    <cfRule type="expression" dxfId="480" priority="206">
      <formula>INDIRECT(ADDRESS(ROW(),COLUMN()))=TRUNC(INDIRECT(ADDRESS(ROW(),COLUMN())))</formula>
    </cfRule>
  </conditionalFormatting>
  <conditionalFormatting sqref="Z32">
    <cfRule type="expression" dxfId="479" priority="205">
      <formula>INDIRECT(ADDRESS(ROW(),COLUMN()))=TRUNC(INDIRECT(ADDRESS(ROW(),COLUMN())))</formula>
    </cfRule>
  </conditionalFormatting>
  <conditionalFormatting sqref="AA33:AF33">
    <cfRule type="expression" dxfId="478" priority="204">
      <formula>INDIRECT(ADDRESS(ROW(),COLUMN()))=TRUNC(INDIRECT(ADDRESS(ROW(),COLUMN())))</formula>
    </cfRule>
  </conditionalFormatting>
  <conditionalFormatting sqref="AA32:AF32">
    <cfRule type="expression" dxfId="477" priority="203">
      <formula>INDIRECT(ADDRESS(ROW(),COLUMN()))=TRUNC(INDIRECT(ADDRESS(ROW(),COLUMN())))</formula>
    </cfRule>
  </conditionalFormatting>
  <conditionalFormatting sqref="AG33">
    <cfRule type="expression" dxfId="476" priority="202">
      <formula>INDIRECT(ADDRESS(ROW(),COLUMN()))=TRUNC(INDIRECT(ADDRESS(ROW(),COLUMN())))</formula>
    </cfRule>
  </conditionalFormatting>
  <conditionalFormatting sqref="AG32">
    <cfRule type="expression" dxfId="475" priority="201">
      <formula>INDIRECT(ADDRESS(ROW(),COLUMN()))=TRUNC(INDIRECT(ADDRESS(ROW(),COLUMN())))</formula>
    </cfRule>
  </conditionalFormatting>
  <conditionalFormatting sqref="AH33:AM33">
    <cfRule type="expression" dxfId="474" priority="200">
      <formula>INDIRECT(ADDRESS(ROW(),COLUMN()))=TRUNC(INDIRECT(ADDRESS(ROW(),COLUMN())))</formula>
    </cfRule>
  </conditionalFormatting>
  <conditionalFormatting sqref="AH32:AM32">
    <cfRule type="expression" dxfId="473" priority="199">
      <formula>INDIRECT(ADDRESS(ROW(),COLUMN()))=TRUNC(INDIRECT(ADDRESS(ROW(),COLUMN())))</formula>
    </cfRule>
  </conditionalFormatting>
  <conditionalFormatting sqref="AN33">
    <cfRule type="expression" dxfId="472" priority="198">
      <formula>INDIRECT(ADDRESS(ROW(),COLUMN()))=TRUNC(INDIRECT(ADDRESS(ROW(),COLUMN())))</formula>
    </cfRule>
  </conditionalFormatting>
  <conditionalFormatting sqref="AN32">
    <cfRule type="expression" dxfId="471" priority="197">
      <formula>INDIRECT(ADDRESS(ROW(),COLUMN()))=TRUNC(INDIRECT(ADDRESS(ROW(),COLUMN())))</formula>
    </cfRule>
  </conditionalFormatting>
  <conditionalFormatting sqref="AO33:AT33">
    <cfRule type="expression" dxfId="470" priority="196">
      <formula>INDIRECT(ADDRESS(ROW(),COLUMN()))=TRUNC(INDIRECT(ADDRESS(ROW(),COLUMN())))</formula>
    </cfRule>
  </conditionalFormatting>
  <conditionalFormatting sqref="AO32:AT32">
    <cfRule type="expression" dxfId="469" priority="195">
      <formula>INDIRECT(ADDRESS(ROW(),COLUMN()))=TRUNC(INDIRECT(ADDRESS(ROW(),COLUMN())))</formula>
    </cfRule>
  </conditionalFormatting>
  <conditionalFormatting sqref="AU33">
    <cfRule type="expression" dxfId="468" priority="194">
      <formula>INDIRECT(ADDRESS(ROW(),COLUMN()))=TRUNC(INDIRECT(ADDRESS(ROW(),COLUMN())))</formula>
    </cfRule>
  </conditionalFormatting>
  <conditionalFormatting sqref="AU32">
    <cfRule type="expression" dxfId="467" priority="193">
      <formula>INDIRECT(ADDRESS(ROW(),COLUMN()))=TRUNC(INDIRECT(ADDRESS(ROW(),COLUMN())))</formula>
    </cfRule>
  </conditionalFormatting>
  <conditionalFormatting sqref="AV33:AW33">
    <cfRule type="expression" dxfId="466" priority="192">
      <formula>INDIRECT(ADDRESS(ROW(),COLUMN()))=TRUNC(INDIRECT(ADDRESS(ROW(),COLUMN())))</formula>
    </cfRule>
  </conditionalFormatting>
  <conditionalFormatting sqref="AV32:AW32">
    <cfRule type="expression" dxfId="465" priority="191">
      <formula>INDIRECT(ADDRESS(ROW(),COLUMN()))=TRUNC(INDIRECT(ADDRESS(ROW(),COLUMN())))</formula>
    </cfRule>
  </conditionalFormatting>
  <conditionalFormatting sqref="S36">
    <cfRule type="expression" dxfId="464" priority="190">
      <formula>INDIRECT(ADDRESS(ROW(),COLUMN()))=TRUNC(INDIRECT(ADDRESS(ROW(),COLUMN())))</formula>
    </cfRule>
  </conditionalFormatting>
  <conditionalFormatting sqref="S35">
    <cfRule type="expression" dxfId="463" priority="189">
      <formula>INDIRECT(ADDRESS(ROW(),COLUMN()))=TRUNC(INDIRECT(ADDRESS(ROW(),COLUMN())))</formula>
    </cfRule>
  </conditionalFormatting>
  <conditionalFormatting sqref="T36:Y36">
    <cfRule type="expression" dxfId="462" priority="188">
      <formula>INDIRECT(ADDRESS(ROW(),COLUMN()))=TRUNC(INDIRECT(ADDRESS(ROW(),COLUMN())))</formula>
    </cfRule>
  </conditionalFormatting>
  <conditionalFormatting sqref="T35:Y35">
    <cfRule type="expression" dxfId="461" priority="187">
      <formula>INDIRECT(ADDRESS(ROW(),COLUMN()))=TRUNC(INDIRECT(ADDRESS(ROW(),COLUMN())))</formula>
    </cfRule>
  </conditionalFormatting>
  <conditionalFormatting sqref="AX35:BA36">
    <cfRule type="expression" dxfId="460" priority="186">
      <formula>INDIRECT(ADDRESS(ROW(),COLUMN()))=TRUNC(INDIRECT(ADDRESS(ROW(),COLUMN())))</formula>
    </cfRule>
  </conditionalFormatting>
  <conditionalFormatting sqref="Z36">
    <cfRule type="expression" dxfId="459" priority="185">
      <formula>INDIRECT(ADDRESS(ROW(),COLUMN()))=TRUNC(INDIRECT(ADDRESS(ROW(),COLUMN())))</formula>
    </cfRule>
  </conditionalFormatting>
  <conditionalFormatting sqref="Z35">
    <cfRule type="expression" dxfId="458" priority="184">
      <formula>INDIRECT(ADDRESS(ROW(),COLUMN()))=TRUNC(INDIRECT(ADDRESS(ROW(),COLUMN())))</formula>
    </cfRule>
  </conditionalFormatting>
  <conditionalFormatting sqref="AA36:AF36">
    <cfRule type="expression" dxfId="457" priority="183">
      <formula>INDIRECT(ADDRESS(ROW(),COLUMN()))=TRUNC(INDIRECT(ADDRESS(ROW(),COLUMN())))</formula>
    </cfRule>
  </conditionalFormatting>
  <conditionalFormatting sqref="AA35:AF35">
    <cfRule type="expression" dxfId="456" priority="182">
      <formula>INDIRECT(ADDRESS(ROW(),COLUMN()))=TRUNC(INDIRECT(ADDRESS(ROW(),COLUMN())))</formula>
    </cfRule>
  </conditionalFormatting>
  <conditionalFormatting sqref="AG36">
    <cfRule type="expression" dxfId="455" priority="181">
      <formula>INDIRECT(ADDRESS(ROW(),COLUMN()))=TRUNC(INDIRECT(ADDRESS(ROW(),COLUMN())))</formula>
    </cfRule>
  </conditionalFormatting>
  <conditionalFormatting sqref="AG35">
    <cfRule type="expression" dxfId="454" priority="180">
      <formula>INDIRECT(ADDRESS(ROW(),COLUMN()))=TRUNC(INDIRECT(ADDRESS(ROW(),COLUMN())))</formula>
    </cfRule>
  </conditionalFormatting>
  <conditionalFormatting sqref="AH36:AM36">
    <cfRule type="expression" dxfId="453" priority="179">
      <formula>INDIRECT(ADDRESS(ROW(),COLUMN()))=TRUNC(INDIRECT(ADDRESS(ROW(),COLUMN())))</formula>
    </cfRule>
  </conditionalFormatting>
  <conditionalFormatting sqref="AH35:AM35">
    <cfRule type="expression" dxfId="452" priority="178">
      <formula>INDIRECT(ADDRESS(ROW(),COLUMN()))=TRUNC(INDIRECT(ADDRESS(ROW(),COLUMN())))</formula>
    </cfRule>
  </conditionalFormatting>
  <conditionalFormatting sqref="AN36">
    <cfRule type="expression" dxfId="451" priority="177">
      <formula>INDIRECT(ADDRESS(ROW(),COLUMN()))=TRUNC(INDIRECT(ADDRESS(ROW(),COLUMN())))</formula>
    </cfRule>
  </conditionalFormatting>
  <conditionalFormatting sqref="AN35">
    <cfRule type="expression" dxfId="450" priority="176">
      <formula>INDIRECT(ADDRESS(ROW(),COLUMN()))=TRUNC(INDIRECT(ADDRESS(ROW(),COLUMN())))</formula>
    </cfRule>
  </conditionalFormatting>
  <conditionalFormatting sqref="AO36:AT36">
    <cfRule type="expression" dxfId="449" priority="175">
      <formula>INDIRECT(ADDRESS(ROW(),COLUMN()))=TRUNC(INDIRECT(ADDRESS(ROW(),COLUMN())))</formula>
    </cfRule>
  </conditionalFormatting>
  <conditionalFormatting sqref="AO35:AT35">
    <cfRule type="expression" dxfId="448" priority="174">
      <formula>INDIRECT(ADDRESS(ROW(),COLUMN()))=TRUNC(INDIRECT(ADDRESS(ROW(),COLUMN())))</formula>
    </cfRule>
  </conditionalFormatting>
  <conditionalFormatting sqref="AU36">
    <cfRule type="expression" dxfId="447" priority="173">
      <formula>INDIRECT(ADDRESS(ROW(),COLUMN()))=TRUNC(INDIRECT(ADDRESS(ROW(),COLUMN())))</formula>
    </cfRule>
  </conditionalFormatting>
  <conditionalFormatting sqref="AU35">
    <cfRule type="expression" dxfId="446" priority="172">
      <formula>INDIRECT(ADDRESS(ROW(),COLUMN()))=TRUNC(INDIRECT(ADDRESS(ROW(),COLUMN())))</formula>
    </cfRule>
  </conditionalFormatting>
  <conditionalFormatting sqref="AV36:AW36">
    <cfRule type="expression" dxfId="445" priority="171">
      <formula>INDIRECT(ADDRESS(ROW(),COLUMN()))=TRUNC(INDIRECT(ADDRESS(ROW(),COLUMN())))</formula>
    </cfRule>
  </conditionalFormatting>
  <conditionalFormatting sqref="AV35:AW35">
    <cfRule type="expression" dxfId="444" priority="170">
      <formula>INDIRECT(ADDRESS(ROW(),COLUMN()))=TRUNC(INDIRECT(ADDRESS(ROW(),COLUMN())))</formula>
    </cfRule>
  </conditionalFormatting>
  <conditionalFormatting sqref="S39">
    <cfRule type="expression" dxfId="443" priority="169">
      <formula>INDIRECT(ADDRESS(ROW(),COLUMN()))=TRUNC(INDIRECT(ADDRESS(ROW(),COLUMN())))</formula>
    </cfRule>
  </conditionalFormatting>
  <conditionalFormatting sqref="S38">
    <cfRule type="expression" dxfId="442" priority="168">
      <formula>INDIRECT(ADDRESS(ROW(),COLUMN()))=TRUNC(INDIRECT(ADDRESS(ROW(),COLUMN())))</formula>
    </cfRule>
  </conditionalFormatting>
  <conditionalFormatting sqref="T39:Y39">
    <cfRule type="expression" dxfId="441" priority="167">
      <formula>INDIRECT(ADDRESS(ROW(),COLUMN()))=TRUNC(INDIRECT(ADDRESS(ROW(),COLUMN())))</formula>
    </cfRule>
  </conditionalFormatting>
  <conditionalFormatting sqref="T38:Y38">
    <cfRule type="expression" dxfId="440" priority="166">
      <formula>INDIRECT(ADDRESS(ROW(),COLUMN()))=TRUNC(INDIRECT(ADDRESS(ROW(),COLUMN())))</formula>
    </cfRule>
  </conditionalFormatting>
  <conditionalFormatting sqref="AX38:BA39">
    <cfRule type="expression" dxfId="439" priority="165">
      <formula>INDIRECT(ADDRESS(ROW(),COLUMN()))=TRUNC(INDIRECT(ADDRESS(ROW(),COLUMN())))</formula>
    </cfRule>
  </conditionalFormatting>
  <conditionalFormatting sqref="Z39">
    <cfRule type="expression" dxfId="438" priority="164">
      <formula>INDIRECT(ADDRESS(ROW(),COLUMN()))=TRUNC(INDIRECT(ADDRESS(ROW(),COLUMN())))</formula>
    </cfRule>
  </conditionalFormatting>
  <conditionalFormatting sqref="Z38">
    <cfRule type="expression" dxfId="437" priority="163">
      <formula>INDIRECT(ADDRESS(ROW(),COLUMN()))=TRUNC(INDIRECT(ADDRESS(ROW(),COLUMN())))</formula>
    </cfRule>
  </conditionalFormatting>
  <conditionalFormatting sqref="AA39:AF39">
    <cfRule type="expression" dxfId="436" priority="162">
      <formula>INDIRECT(ADDRESS(ROW(),COLUMN()))=TRUNC(INDIRECT(ADDRESS(ROW(),COLUMN())))</formula>
    </cfRule>
  </conditionalFormatting>
  <conditionalFormatting sqref="AA38:AF38">
    <cfRule type="expression" dxfId="435" priority="161">
      <formula>INDIRECT(ADDRESS(ROW(),COLUMN()))=TRUNC(INDIRECT(ADDRESS(ROW(),COLUMN())))</formula>
    </cfRule>
  </conditionalFormatting>
  <conditionalFormatting sqref="AG39">
    <cfRule type="expression" dxfId="434" priority="160">
      <formula>INDIRECT(ADDRESS(ROW(),COLUMN()))=TRUNC(INDIRECT(ADDRESS(ROW(),COLUMN())))</formula>
    </cfRule>
  </conditionalFormatting>
  <conditionalFormatting sqref="AG38">
    <cfRule type="expression" dxfId="433" priority="159">
      <formula>INDIRECT(ADDRESS(ROW(),COLUMN()))=TRUNC(INDIRECT(ADDRESS(ROW(),COLUMN())))</formula>
    </cfRule>
  </conditionalFormatting>
  <conditionalFormatting sqref="AH39:AM39">
    <cfRule type="expression" dxfId="432" priority="158">
      <formula>INDIRECT(ADDRESS(ROW(),COLUMN()))=TRUNC(INDIRECT(ADDRESS(ROW(),COLUMN())))</formula>
    </cfRule>
  </conditionalFormatting>
  <conditionalFormatting sqref="AH38:AM38">
    <cfRule type="expression" dxfId="431" priority="157">
      <formula>INDIRECT(ADDRESS(ROW(),COLUMN()))=TRUNC(INDIRECT(ADDRESS(ROW(),COLUMN())))</formula>
    </cfRule>
  </conditionalFormatting>
  <conditionalFormatting sqref="AN39">
    <cfRule type="expression" dxfId="430" priority="156">
      <formula>INDIRECT(ADDRESS(ROW(),COLUMN()))=TRUNC(INDIRECT(ADDRESS(ROW(),COLUMN())))</formula>
    </cfRule>
  </conditionalFormatting>
  <conditionalFormatting sqref="AN38">
    <cfRule type="expression" dxfId="429" priority="155">
      <formula>INDIRECT(ADDRESS(ROW(),COLUMN()))=TRUNC(INDIRECT(ADDRESS(ROW(),COLUMN())))</formula>
    </cfRule>
  </conditionalFormatting>
  <conditionalFormatting sqref="AO39:AT39">
    <cfRule type="expression" dxfId="428" priority="154">
      <formula>INDIRECT(ADDRESS(ROW(),COLUMN()))=TRUNC(INDIRECT(ADDRESS(ROW(),COLUMN())))</formula>
    </cfRule>
  </conditionalFormatting>
  <conditionalFormatting sqref="AO38:AT38">
    <cfRule type="expression" dxfId="427" priority="153">
      <formula>INDIRECT(ADDRESS(ROW(),COLUMN()))=TRUNC(INDIRECT(ADDRESS(ROW(),COLUMN())))</formula>
    </cfRule>
  </conditionalFormatting>
  <conditionalFormatting sqref="AU39">
    <cfRule type="expression" dxfId="426" priority="152">
      <formula>INDIRECT(ADDRESS(ROW(),COLUMN()))=TRUNC(INDIRECT(ADDRESS(ROW(),COLUMN())))</formula>
    </cfRule>
  </conditionalFormatting>
  <conditionalFormatting sqref="AU38">
    <cfRule type="expression" dxfId="425" priority="151">
      <formula>INDIRECT(ADDRESS(ROW(),COLUMN()))=TRUNC(INDIRECT(ADDRESS(ROW(),COLUMN())))</formula>
    </cfRule>
  </conditionalFormatting>
  <conditionalFormatting sqref="AV39:AW39">
    <cfRule type="expression" dxfId="424" priority="150">
      <formula>INDIRECT(ADDRESS(ROW(),COLUMN()))=TRUNC(INDIRECT(ADDRESS(ROW(),COLUMN())))</formula>
    </cfRule>
  </conditionalFormatting>
  <conditionalFormatting sqref="AV38:AW38">
    <cfRule type="expression" dxfId="423" priority="149">
      <formula>INDIRECT(ADDRESS(ROW(),COLUMN()))=TRUNC(INDIRECT(ADDRESS(ROW(),COLUMN())))</formula>
    </cfRule>
  </conditionalFormatting>
  <conditionalFormatting sqref="S42">
    <cfRule type="expression" dxfId="422" priority="148">
      <formula>INDIRECT(ADDRESS(ROW(),COLUMN()))=TRUNC(INDIRECT(ADDRESS(ROW(),COLUMN())))</formula>
    </cfRule>
  </conditionalFormatting>
  <conditionalFormatting sqref="S41">
    <cfRule type="expression" dxfId="421" priority="147">
      <formula>INDIRECT(ADDRESS(ROW(),COLUMN()))=TRUNC(INDIRECT(ADDRESS(ROW(),COLUMN())))</formula>
    </cfRule>
  </conditionalFormatting>
  <conditionalFormatting sqref="T42:Y42">
    <cfRule type="expression" dxfId="420" priority="146">
      <formula>INDIRECT(ADDRESS(ROW(),COLUMN()))=TRUNC(INDIRECT(ADDRESS(ROW(),COLUMN())))</formula>
    </cfRule>
  </conditionalFormatting>
  <conditionalFormatting sqref="T41:Y41">
    <cfRule type="expression" dxfId="419" priority="145">
      <formula>INDIRECT(ADDRESS(ROW(),COLUMN()))=TRUNC(INDIRECT(ADDRESS(ROW(),COLUMN())))</formula>
    </cfRule>
  </conditionalFormatting>
  <conditionalFormatting sqref="AX41:BA42">
    <cfRule type="expression" dxfId="418" priority="144">
      <formula>INDIRECT(ADDRESS(ROW(),COLUMN()))=TRUNC(INDIRECT(ADDRESS(ROW(),COLUMN())))</formula>
    </cfRule>
  </conditionalFormatting>
  <conditionalFormatting sqref="Z42">
    <cfRule type="expression" dxfId="417" priority="143">
      <formula>INDIRECT(ADDRESS(ROW(),COLUMN()))=TRUNC(INDIRECT(ADDRESS(ROW(),COLUMN())))</formula>
    </cfRule>
  </conditionalFormatting>
  <conditionalFormatting sqref="Z41">
    <cfRule type="expression" dxfId="416" priority="142">
      <formula>INDIRECT(ADDRESS(ROW(),COLUMN()))=TRUNC(INDIRECT(ADDRESS(ROW(),COLUMN())))</formula>
    </cfRule>
  </conditionalFormatting>
  <conditionalFormatting sqref="AA42:AF42">
    <cfRule type="expression" dxfId="415" priority="141">
      <formula>INDIRECT(ADDRESS(ROW(),COLUMN()))=TRUNC(INDIRECT(ADDRESS(ROW(),COLUMN())))</formula>
    </cfRule>
  </conditionalFormatting>
  <conditionalFormatting sqref="AA41:AF41">
    <cfRule type="expression" dxfId="414" priority="140">
      <formula>INDIRECT(ADDRESS(ROW(),COLUMN()))=TRUNC(INDIRECT(ADDRESS(ROW(),COLUMN())))</formula>
    </cfRule>
  </conditionalFormatting>
  <conditionalFormatting sqref="AG42">
    <cfRule type="expression" dxfId="413" priority="139">
      <formula>INDIRECT(ADDRESS(ROW(),COLUMN()))=TRUNC(INDIRECT(ADDRESS(ROW(),COLUMN())))</formula>
    </cfRule>
  </conditionalFormatting>
  <conditionalFormatting sqref="AG41">
    <cfRule type="expression" dxfId="412" priority="138">
      <formula>INDIRECT(ADDRESS(ROW(),COLUMN()))=TRUNC(INDIRECT(ADDRESS(ROW(),COLUMN())))</formula>
    </cfRule>
  </conditionalFormatting>
  <conditionalFormatting sqref="AH42:AM42">
    <cfRule type="expression" dxfId="411" priority="137">
      <formula>INDIRECT(ADDRESS(ROW(),COLUMN()))=TRUNC(INDIRECT(ADDRESS(ROW(),COLUMN())))</formula>
    </cfRule>
  </conditionalFormatting>
  <conditionalFormatting sqref="AH41:AM41">
    <cfRule type="expression" dxfId="410" priority="136">
      <formula>INDIRECT(ADDRESS(ROW(),COLUMN()))=TRUNC(INDIRECT(ADDRESS(ROW(),COLUMN())))</formula>
    </cfRule>
  </conditionalFormatting>
  <conditionalFormatting sqref="AN42">
    <cfRule type="expression" dxfId="409" priority="135">
      <formula>INDIRECT(ADDRESS(ROW(),COLUMN()))=TRUNC(INDIRECT(ADDRESS(ROW(),COLUMN())))</formula>
    </cfRule>
  </conditionalFormatting>
  <conditionalFormatting sqref="AN41">
    <cfRule type="expression" dxfId="408" priority="134">
      <formula>INDIRECT(ADDRESS(ROW(),COLUMN()))=TRUNC(INDIRECT(ADDRESS(ROW(),COLUMN())))</formula>
    </cfRule>
  </conditionalFormatting>
  <conditionalFormatting sqref="AO42:AT42">
    <cfRule type="expression" dxfId="407" priority="133">
      <formula>INDIRECT(ADDRESS(ROW(),COLUMN()))=TRUNC(INDIRECT(ADDRESS(ROW(),COLUMN())))</formula>
    </cfRule>
  </conditionalFormatting>
  <conditionalFormatting sqref="AO41:AT41">
    <cfRule type="expression" dxfId="406" priority="132">
      <formula>INDIRECT(ADDRESS(ROW(),COLUMN()))=TRUNC(INDIRECT(ADDRESS(ROW(),COLUMN())))</formula>
    </cfRule>
  </conditionalFormatting>
  <conditionalFormatting sqref="AU42">
    <cfRule type="expression" dxfId="405" priority="131">
      <formula>INDIRECT(ADDRESS(ROW(),COLUMN()))=TRUNC(INDIRECT(ADDRESS(ROW(),COLUMN())))</formula>
    </cfRule>
  </conditionalFormatting>
  <conditionalFormatting sqref="AU41">
    <cfRule type="expression" dxfId="404" priority="130">
      <formula>INDIRECT(ADDRESS(ROW(),COLUMN()))=TRUNC(INDIRECT(ADDRESS(ROW(),COLUMN())))</formula>
    </cfRule>
  </conditionalFormatting>
  <conditionalFormatting sqref="AV42:AW42">
    <cfRule type="expression" dxfId="403" priority="129">
      <formula>INDIRECT(ADDRESS(ROW(),COLUMN()))=TRUNC(INDIRECT(ADDRESS(ROW(),COLUMN())))</formula>
    </cfRule>
  </conditionalFormatting>
  <conditionalFormatting sqref="AV41:AW41">
    <cfRule type="expression" dxfId="402" priority="128">
      <formula>INDIRECT(ADDRESS(ROW(),COLUMN()))=TRUNC(INDIRECT(ADDRESS(ROW(),COLUMN())))</formula>
    </cfRule>
  </conditionalFormatting>
  <conditionalFormatting sqref="S45">
    <cfRule type="expression" dxfId="401" priority="127">
      <formula>INDIRECT(ADDRESS(ROW(),COLUMN()))=TRUNC(INDIRECT(ADDRESS(ROW(),COLUMN())))</formula>
    </cfRule>
  </conditionalFormatting>
  <conditionalFormatting sqref="S44">
    <cfRule type="expression" dxfId="400" priority="126">
      <formula>INDIRECT(ADDRESS(ROW(),COLUMN()))=TRUNC(INDIRECT(ADDRESS(ROW(),COLUMN())))</formula>
    </cfRule>
  </conditionalFormatting>
  <conditionalFormatting sqref="T45:Y45">
    <cfRule type="expression" dxfId="399" priority="125">
      <formula>INDIRECT(ADDRESS(ROW(),COLUMN()))=TRUNC(INDIRECT(ADDRESS(ROW(),COLUMN())))</formula>
    </cfRule>
  </conditionalFormatting>
  <conditionalFormatting sqref="T44:Y44">
    <cfRule type="expression" dxfId="398" priority="124">
      <formula>INDIRECT(ADDRESS(ROW(),COLUMN()))=TRUNC(INDIRECT(ADDRESS(ROW(),COLUMN())))</formula>
    </cfRule>
  </conditionalFormatting>
  <conditionalFormatting sqref="AX44:BA45">
    <cfRule type="expression" dxfId="397" priority="123">
      <formula>INDIRECT(ADDRESS(ROW(),COLUMN()))=TRUNC(INDIRECT(ADDRESS(ROW(),COLUMN())))</formula>
    </cfRule>
  </conditionalFormatting>
  <conditionalFormatting sqref="Z45">
    <cfRule type="expression" dxfId="396" priority="122">
      <formula>INDIRECT(ADDRESS(ROW(),COLUMN()))=TRUNC(INDIRECT(ADDRESS(ROW(),COLUMN())))</formula>
    </cfRule>
  </conditionalFormatting>
  <conditionalFormatting sqref="Z44">
    <cfRule type="expression" dxfId="395" priority="121">
      <formula>INDIRECT(ADDRESS(ROW(),COLUMN()))=TRUNC(INDIRECT(ADDRESS(ROW(),COLUMN())))</formula>
    </cfRule>
  </conditionalFormatting>
  <conditionalFormatting sqref="AA45:AF45">
    <cfRule type="expression" dxfId="394" priority="120">
      <formula>INDIRECT(ADDRESS(ROW(),COLUMN()))=TRUNC(INDIRECT(ADDRESS(ROW(),COLUMN())))</formula>
    </cfRule>
  </conditionalFormatting>
  <conditionalFormatting sqref="AA44:AF44">
    <cfRule type="expression" dxfId="393" priority="119">
      <formula>INDIRECT(ADDRESS(ROW(),COLUMN()))=TRUNC(INDIRECT(ADDRESS(ROW(),COLUMN())))</formula>
    </cfRule>
  </conditionalFormatting>
  <conditionalFormatting sqref="AG45">
    <cfRule type="expression" dxfId="392" priority="118">
      <formula>INDIRECT(ADDRESS(ROW(),COLUMN()))=TRUNC(INDIRECT(ADDRESS(ROW(),COLUMN())))</formula>
    </cfRule>
  </conditionalFormatting>
  <conditionalFormatting sqref="AG44">
    <cfRule type="expression" dxfId="391" priority="117">
      <formula>INDIRECT(ADDRESS(ROW(),COLUMN()))=TRUNC(INDIRECT(ADDRESS(ROW(),COLUMN())))</formula>
    </cfRule>
  </conditionalFormatting>
  <conditionalFormatting sqref="AH45:AM45">
    <cfRule type="expression" dxfId="390" priority="116">
      <formula>INDIRECT(ADDRESS(ROW(),COLUMN()))=TRUNC(INDIRECT(ADDRESS(ROW(),COLUMN())))</formula>
    </cfRule>
  </conditionalFormatting>
  <conditionalFormatting sqref="AH44:AM44">
    <cfRule type="expression" dxfId="389" priority="115">
      <formula>INDIRECT(ADDRESS(ROW(),COLUMN()))=TRUNC(INDIRECT(ADDRESS(ROW(),COLUMN())))</formula>
    </cfRule>
  </conditionalFormatting>
  <conditionalFormatting sqref="AN45">
    <cfRule type="expression" dxfId="388" priority="114">
      <formula>INDIRECT(ADDRESS(ROW(),COLUMN()))=TRUNC(INDIRECT(ADDRESS(ROW(),COLUMN())))</formula>
    </cfRule>
  </conditionalFormatting>
  <conditionalFormatting sqref="AN44">
    <cfRule type="expression" dxfId="387" priority="113">
      <formula>INDIRECT(ADDRESS(ROW(),COLUMN()))=TRUNC(INDIRECT(ADDRESS(ROW(),COLUMN())))</formula>
    </cfRule>
  </conditionalFormatting>
  <conditionalFormatting sqref="AO45:AT45">
    <cfRule type="expression" dxfId="386" priority="112">
      <formula>INDIRECT(ADDRESS(ROW(),COLUMN()))=TRUNC(INDIRECT(ADDRESS(ROW(),COLUMN())))</formula>
    </cfRule>
  </conditionalFormatting>
  <conditionalFormatting sqref="AO44:AT44">
    <cfRule type="expression" dxfId="385" priority="111">
      <formula>INDIRECT(ADDRESS(ROW(),COLUMN()))=TRUNC(INDIRECT(ADDRESS(ROW(),COLUMN())))</formula>
    </cfRule>
  </conditionalFormatting>
  <conditionalFormatting sqref="AU45">
    <cfRule type="expression" dxfId="384" priority="110">
      <formula>INDIRECT(ADDRESS(ROW(),COLUMN()))=TRUNC(INDIRECT(ADDRESS(ROW(),COLUMN())))</formula>
    </cfRule>
  </conditionalFormatting>
  <conditionalFormatting sqref="AU44">
    <cfRule type="expression" dxfId="383" priority="109">
      <formula>INDIRECT(ADDRESS(ROW(),COLUMN()))=TRUNC(INDIRECT(ADDRESS(ROW(),COLUMN())))</formula>
    </cfRule>
  </conditionalFormatting>
  <conditionalFormatting sqref="AV45:AW45">
    <cfRule type="expression" dxfId="382" priority="108">
      <formula>INDIRECT(ADDRESS(ROW(),COLUMN()))=TRUNC(INDIRECT(ADDRESS(ROW(),COLUMN())))</formula>
    </cfRule>
  </conditionalFormatting>
  <conditionalFormatting sqref="AV44:AW44">
    <cfRule type="expression" dxfId="381" priority="107">
      <formula>INDIRECT(ADDRESS(ROW(),COLUMN()))=TRUNC(INDIRECT(ADDRESS(ROW(),COLUMN())))</formula>
    </cfRule>
  </conditionalFormatting>
  <conditionalFormatting sqref="S48">
    <cfRule type="expression" dxfId="380" priority="106">
      <formula>INDIRECT(ADDRESS(ROW(),COLUMN()))=TRUNC(INDIRECT(ADDRESS(ROW(),COLUMN())))</formula>
    </cfRule>
  </conditionalFormatting>
  <conditionalFormatting sqref="S47">
    <cfRule type="expression" dxfId="379" priority="105">
      <formula>INDIRECT(ADDRESS(ROW(),COLUMN()))=TRUNC(INDIRECT(ADDRESS(ROW(),COLUMN())))</formula>
    </cfRule>
  </conditionalFormatting>
  <conditionalFormatting sqref="T48:Y48">
    <cfRule type="expression" dxfId="378" priority="104">
      <formula>INDIRECT(ADDRESS(ROW(),COLUMN()))=TRUNC(INDIRECT(ADDRESS(ROW(),COLUMN())))</formula>
    </cfRule>
  </conditionalFormatting>
  <conditionalFormatting sqref="T47:Y47">
    <cfRule type="expression" dxfId="377" priority="103">
      <formula>INDIRECT(ADDRESS(ROW(),COLUMN()))=TRUNC(INDIRECT(ADDRESS(ROW(),COLUMN())))</formula>
    </cfRule>
  </conditionalFormatting>
  <conditionalFormatting sqref="AX47:BA48">
    <cfRule type="expression" dxfId="376" priority="102">
      <formula>INDIRECT(ADDRESS(ROW(),COLUMN()))=TRUNC(INDIRECT(ADDRESS(ROW(),COLUMN())))</formula>
    </cfRule>
  </conditionalFormatting>
  <conditionalFormatting sqref="Z48">
    <cfRule type="expression" dxfId="375" priority="101">
      <formula>INDIRECT(ADDRESS(ROW(),COLUMN()))=TRUNC(INDIRECT(ADDRESS(ROW(),COLUMN())))</formula>
    </cfRule>
  </conditionalFormatting>
  <conditionalFormatting sqref="Z47">
    <cfRule type="expression" dxfId="374" priority="100">
      <formula>INDIRECT(ADDRESS(ROW(),COLUMN()))=TRUNC(INDIRECT(ADDRESS(ROW(),COLUMN())))</formula>
    </cfRule>
  </conditionalFormatting>
  <conditionalFormatting sqref="AA48:AF48">
    <cfRule type="expression" dxfId="373" priority="99">
      <formula>INDIRECT(ADDRESS(ROW(),COLUMN()))=TRUNC(INDIRECT(ADDRESS(ROW(),COLUMN())))</formula>
    </cfRule>
  </conditionalFormatting>
  <conditionalFormatting sqref="AA47:AF47">
    <cfRule type="expression" dxfId="372" priority="98">
      <formula>INDIRECT(ADDRESS(ROW(),COLUMN()))=TRUNC(INDIRECT(ADDRESS(ROW(),COLUMN())))</formula>
    </cfRule>
  </conditionalFormatting>
  <conditionalFormatting sqref="AG48">
    <cfRule type="expression" dxfId="371" priority="97">
      <formula>INDIRECT(ADDRESS(ROW(),COLUMN()))=TRUNC(INDIRECT(ADDRESS(ROW(),COLUMN())))</formula>
    </cfRule>
  </conditionalFormatting>
  <conditionalFormatting sqref="AG47">
    <cfRule type="expression" dxfId="370" priority="96">
      <formula>INDIRECT(ADDRESS(ROW(),COLUMN()))=TRUNC(INDIRECT(ADDRESS(ROW(),COLUMN())))</formula>
    </cfRule>
  </conditionalFormatting>
  <conditionalFormatting sqref="AH48:AM48">
    <cfRule type="expression" dxfId="369" priority="95">
      <formula>INDIRECT(ADDRESS(ROW(),COLUMN()))=TRUNC(INDIRECT(ADDRESS(ROW(),COLUMN())))</formula>
    </cfRule>
  </conditionalFormatting>
  <conditionalFormatting sqref="AH47:AM47">
    <cfRule type="expression" dxfId="368" priority="94">
      <formula>INDIRECT(ADDRESS(ROW(),COLUMN()))=TRUNC(INDIRECT(ADDRESS(ROW(),COLUMN())))</formula>
    </cfRule>
  </conditionalFormatting>
  <conditionalFormatting sqref="AN48">
    <cfRule type="expression" dxfId="367" priority="93">
      <formula>INDIRECT(ADDRESS(ROW(),COLUMN()))=TRUNC(INDIRECT(ADDRESS(ROW(),COLUMN())))</formula>
    </cfRule>
  </conditionalFormatting>
  <conditionalFormatting sqref="AN47">
    <cfRule type="expression" dxfId="366" priority="92">
      <formula>INDIRECT(ADDRESS(ROW(),COLUMN()))=TRUNC(INDIRECT(ADDRESS(ROW(),COLUMN())))</formula>
    </cfRule>
  </conditionalFormatting>
  <conditionalFormatting sqref="AO48:AT48">
    <cfRule type="expression" dxfId="365" priority="91">
      <formula>INDIRECT(ADDRESS(ROW(),COLUMN()))=TRUNC(INDIRECT(ADDRESS(ROW(),COLUMN())))</formula>
    </cfRule>
  </conditionalFormatting>
  <conditionalFormatting sqref="AO47:AT47">
    <cfRule type="expression" dxfId="364" priority="90">
      <formula>INDIRECT(ADDRESS(ROW(),COLUMN()))=TRUNC(INDIRECT(ADDRESS(ROW(),COLUMN())))</formula>
    </cfRule>
  </conditionalFormatting>
  <conditionalFormatting sqref="AU48">
    <cfRule type="expression" dxfId="363" priority="89">
      <formula>INDIRECT(ADDRESS(ROW(),COLUMN()))=TRUNC(INDIRECT(ADDRESS(ROW(),COLUMN())))</formula>
    </cfRule>
  </conditionalFormatting>
  <conditionalFormatting sqref="AU47">
    <cfRule type="expression" dxfId="362" priority="88">
      <formula>INDIRECT(ADDRESS(ROW(),COLUMN()))=TRUNC(INDIRECT(ADDRESS(ROW(),COLUMN())))</formula>
    </cfRule>
  </conditionalFormatting>
  <conditionalFormatting sqref="AV48:AW48">
    <cfRule type="expression" dxfId="361" priority="87">
      <formula>INDIRECT(ADDRESS(ROW(),COLUMN()))=TRUNC(INDIRECT(ADDRESS(ROW(),COLUMN())))</formula>
    </cfRule>
  </conditionalFormatting>
  <conditionalFormatting sqref="AV47:AW47">
    <cfRule type="expression" dxfId="360" priority="86">
      <formula>INDIRECT(ADDRESS(ROW(),COLUMN()))=TRUNC(INDIRECT(ADDRESS(ROW(),COLUMN())))</formula>
    </cfRule>
  </conditionalFormatting>
  <conditionalFormatting sqref="S51">
    <cfRule type="expression" dxfId="359" priority="85">
      <formula>INDIRECT(ADDRESS(ROW(),COLUMN()))=TRUNC(INDIRECT(ADDRESS(ROW(),COLUMN())))</formula>
    </cfRule>
  </conditionalFormatting>
  <conditionalFormatting sqref="S50">
    <cfRule type="expression" dxfId="358" priority="84">
      <formula>INDIRECT(ADDRESS(ROW(),COLUMN()))=TRUNC(INDIRECT(ADDRESS(ROW(),COLUMN())))</formula>
    </cfRule>
  </conditionalFormatting>
  <conditionalFormatting sqref="T51:Y51">
    <cfRule type="expression" dxfId="357" priority="83">
      <formula>INDIRECT(ADDRESS(ROW(),COLUMN()))=TRUNC(INDIRECT(ADDRESS(ROW(),COLUMN())))</formula>
    </cfRule>
  </conditionalFormatting>
  <conditionalFormatting sqref="T50:Y50">
    <cfRule type="expression" dxfId="356" priority="82">
      <formula>INDIRECT(ADDRESS(ROW(),COLUMN()))=TRUNC(INDIRECT(ADDRESS(ROW(),COLUMN())))</formula>
    </cfRule>
  </conditionalFormatting>
  <conditionalFormatting sqref="AX50:BA51">
    <cfRule type="expression" dxfId="355" priority="81">
      <formula>INDIRECT(ADDRESS(ROW(),COLUMN()))=TRUNC(INDIRECT(ADDRESS(ROW(),COLUMN())))</formula>
    </cfRule>
  </conditionalFormatting>
  <conditionalFormatting sqref="Z51">
    <cfRule type="expression" dxfId="354" priority="80">
      <formula>INDIRECT(ADDRESS(ROW(),COLUMN()))=TRUNC(INDIRECT(ADDRESS(ROW(),COLUMN())))</formula>
    </cfRule>
  </conditionalFormatting>
  <conditionalFormatting sqref="Z50">
    <cfRule type="expression" dxfId="353" priority="79">
      <formula>INDIRECT(ADDRESS(ROW(),COLUMN()))=TRUNC(INDIRECT(ADDRESS(ROW(),COLUMN())))</formula>
    </cfRule>
  </conditionalFormatting>
  <conditionalFormatting sqref="AA51:AF51">
    <cfRule type="expression" dxfId="352" priority="78">
      <formula>INDIRECT(ADDRESS(ROW(),COLUMN()))=TRUNC(INDIRECT(ADDRESS(ROW(),COLUMN())))</formula>
    </cfRule>
  </conditionalFormatting>
  <conditionalFormatting sqref="AA50:AF50">
    <cfRule type="expression" dxfId="351" priority="77">
      <formula>INDIRECT(ADDRESS(ROW(),COLUMN()))=TRUNC(INDIRECT(ADDRESS(ROW(),COLUMN())))</formula>
    </cfRule>
  </conditionalFormatting>
  <conditionalFormatting sqref="AG51">
    <cfRule type="expression" dxfId="350" priority="76">
      <formula>INDIRECT(ADDRESS(ROW(),COLUMN()))=TRUNC(INDIRECT(ADDRESS(ROW(),COLUMN())))</formula>
    </cfRule>
  </conditionalFormatting>
  <conditionalFormatting sqref="AG50">
    <cfRule type="expression" dxfId="349" priority="75">
      <formula>INDIRECT(ADDRESS(ROW(),COLUMN()))=TRUNC(INDIRECT(ADDRESS(ROW(),COLUMN())))</formula>
    </cfRule>
  </conditionalFormatting>
  <conditionalFormatting sqref="AH51:AM51">
    <cfRule type="expression" dxfId="348" priority="74">
      <formula>INDIRECT(ADDRESS(ROW(),COLUMN()))=TRUNC(INDIRECT(ADDRESS(ROW(),COLUMN())))</formula>
    </cfRule>
  </conditionalFormatting>
  <conditionalFormatting sqref="AH50:AM50">
    <cfRule type="expression" dxfId="347" priority="73">
      <formula>INDIRECT(ADDRESS(ROW(),COLUMN()))=TRUNC(INDIRECT(ADDRESS(ROW(),COLUMN())))</formula>
    </cfRule>
  </conditionalFormatting>
  <conditionalFormatting sqref="AN51">
    <cfRule type="expression" dxfId="346" priority="72">
      <formula>INDIRECT(ADDRESS(ROW(),COLUMN()))=TRUNC(INDIRECT(ADDRESS(ROW(),COLUMN())))</formula>
    </cfRule>
  </conditionalFormatting>
  <conditionalFormatting sqref="AN50">
    <cfRule type="expression" dxfId="345" priority="71">
      <formula>INDIRECT(ADDRESS(ROW(),COLUMN()))=TRUNC(INDIRECT(ADDRESS(ROW(),COLUMN())))</formula>
    </cfRule>
  </conditionalFormatting>
  <conditionalFormatting sqref="AO51:AT51">
    <cfRule type="expression" dxfId="344" priority="70">
      <formula>INDIRECT(ADDRESS(ROW(),COLUMN()))=TRUNC(INDIRECT(ADDRESS(ROW(),COLUMN())))</formula>
    </cfRule>
  </conditionalFormatting>
  <conditionalFormatting sqref="AO50:AT50">
    <cfRule type="expression" dxfId="343" priority="69">
      <formula>INDIRECT(ADDRESS(ROW(),COLUMN()))=TRUNC(INDIRECT(ADDRESS(ROW(),COLUMN())))</formula>
    </cfRule>
  </conditionalFormatting>
  <conditionalFormatting sqref="AU51">
    <cfRule type="expression" dxfId="342" priority="68">
      <formula>INDIRECT(ADDRESS(ROW(),COLUMN()))=TRUNC(INDIRECT(ADDRESS(ROW(),COLUMN())))</formula>
    </cfRule>
  </conditionalFormatting>
  <conditionalFormatting sqref="AU50">
    <cfRule type="expression" dxfId="341" priority="67">
      <formula>INDIRECT(ADDRESS(ROW(),COLUMN()))=TRUNC(INDIRECT(ADDRESS(ROW(),COLUMN())))</formula>
    </cfRule>
  </conditionalFormatting>
  <conditionalFormatting sqref="AV51:AW51">
    <cfRule type="expression" dxfId="340" priority="66">
      <formula>INDIRECT(ADDRESS(ROW(),COLUMN()))=TRUNC(INDIRECT(ADDRESS(ROW(),COLUMN())))</formula>
    </cfRule>
  </conditionalFormatting>
  <conditionalFormatting sqref="AV50:AW50">
    <cfRule type="expression" dxfId="339" priority="65">
      <formula>INDIRECT(ADDRESS(ROW(),COLUMN()))=TRUNC(INDIRECT(ADDRESS(ROW(),COLUMN())))</formula>
    </cfRule>
  </conditionalFormatting>
  <conditionalFormatting sqref="S54">
    <cfRule type="expression" dxfId="338" priority="64">
      <formula>INDIRECT(ADDRESS(ROW(),COLUMN()))=TRUNC(INDIRECT(ADDRESS(ROW(),COLUMN())))</formula>
    </cfRule>
  </conditionalFormatting>
  <conditionalFormatting sqref="S53">
    <cfRule type="expression" dxfId="337" priority="63">
      <formula>INDIRECT(ADDRESS(ROW(),COLUMN()))=TRUNC(INDIRECT(ADDRESS(ROW(),COLUMN())))</formula>
    </cfRule>
  </conditionalFormatting>
  <conditionalFormatting sqref="T54:Y54">
    <cfRule type="expression" dxfId="336" priority="62">
      <formula>INDIRECT(ADDRESS(ROW(),COLUMN()))=TRUNC(INDIRECT(ADDRESS(ROW(),COLUMN())))</formula>
    </cfRule>
  </conditionalFormatting>
  <conditionalFormatting sqref="T53:Y53">
    <cfRule type="expression" dxfId="335" priority="61">
      <formula>INDIRECT(ADDRESS(ROW(),COLUMN()))=TRUNC(INDIRECT(ADDRESS(ROW(),COLUMN())))</formula>
    </cfRule>
  </conditionalFormatting>
  <conditionalFormatting sqref="AX53:BA54">
    <cfRule type="expression" dxfId="334" priority="60">
      <formula>INDIRECT(ADDRESS(ROW(),COLUMN()))=TRUNC(INDIRECT(ADDRESS(ROW(),COLUMN())))</formula>
    </cfRule>
  </conditionalFormatting>
  <conditionalFormatting sqref="Z54">
    <cfRule type="expression" dxfId="333" priority="59">
      <formula>INDIRECT(ADDRESS(ROW(),COLUMN()))=TRUNC(INDIRECT(ADDRESS(ROW(),COLUMN())))</formula>
    </cfRule>
  </conditionalFormatting>
  <conditionalFormatting sqref="Z53">
    <cfRule type="expression" dxfId="332" priority="58">
      <formula>INDIRECT(ADDRESS(ROW(),COLUMN()))=TRUNC(INDIRECT(ADDRESS(ROW(),COLUMN())))</formula>
    </cfRule>
  </conditionalFormatting>
  <conditionalFormatting sqref="AA54:AF54">
    <cfRule type="expression" dxfId="331" priority="57">
      <formula>INDIRECT(ADDRESS(ROW(),COLUMN()))=TRUNC(INDIRECT(ADDRESS(ROW(),COLUMN())))</formula>
    </cfRule>
  </conditionalFormatting>
  <conditionalFormatting sqref="AA53:AF53">
    <cfRule type="expression" dxfId="330" priority="56">
      <formula>INDIRECT(ADDRESS(ROW(),COLUMN()))=TRUNC(INDIRECT(ADDRESS(ROW(),COLUMN())))</formula>
    </cfRule>
  </conditionalFormatting>
  <conditionalFormatting sqref="AG54">
    <cfRule type="expression" dxfId="329" priority="55">
      <formula>INDIRECT(ADDRESS(ROW(),COLUMN()))=TRUNC(INDIRECT(ADDRESS(ROW(),COLUMN())))</formula>
    </cfRule>
  </conditionalFormatting>
  <conditionalFormatting sqref="AG53">
    <cfRule type="expression" dxfId="328" priority="54">
      <formula>INDIRECT(ADDRESS(ROW(),COLUMN()))=TRUNC(INDIRECT(ADDRESS(ROW(),COLUMN())))</formula>
    </cfRule>
  </conditionalFormatting>
  <conditionalFormatting sqref="AH54:AM54">
    <cfRule type="expression" dxfId="327" priority="53">
      <formula>INDIRECT(ADDRESS(ROW(),COLUMN()))=TRUNC(INDIRECT(ADDRESS(ROW(),COLUMN())))</formula>
    </cfRule>
  </conditionalFormatting>
  <conditionalFormatting sqref="AH53:AM53">
    <cfRule type="expression" dxfId="326" priority="52">
      <formula>INDIRECT(ADDRESS(ROW(),COLUMN()))=TRUNC(INDIRECT(ADDRESS(ROW(),COLUMN())))</formula>
    </cfRule>
  </conditionalFormatting>
  <conditionalFormatting sqref="AN54">
    <cfRule type="expression" dxfId="325" priority="51">
      <formula>INDIRECT(ADDRESS(ROW(),COLUMN()))=TRUNC(INDIRECT(ADDRESS(ROW(),COLUMN())))</formula>
    </cfRule>
  </conditionalFormatting>
  <conditionalFormatting sqref="AN53">
    <cfRule type="expression" dxfId="324" priority="50">
      <formula>INDIRECT(ADDRESS(ROW(),COLUMN()))=TRUNC(INDIRECT(ADDRESS(ROW(),COLUMN())))</formula>
    </cfRule>
  </conditionalFormatting>
  <conditionalFormatting sqref="AO54:AT54">
    <cfRule type="expression" dxfId="323" priority="49">
      <formula>INDIRECT(ADDRESS(ROW(),COLUMN()))=TRUNC(INDIRECT(ADDRESS(ROW(),COLUMN())))</formula>
    </cfRule>
  </conditionalFormatting>
  <conditionalFormatting sqref="AO53:AT53">
    <cfRule type="expression" dxfId="322" priority="48">
      <formula>INDIRECT(ADDRESS(ROW(),COLUMN()))=TRUNC(INDIRECT(ADDRESS(ROW(),COLUMN())))</formula>
    </cfRule>
  </conditionalFormatting>
  <conditionalFormatting sqref="AU54">
    <cfRule type="expression" dxfId="321" priority="47">
      <formula>INDIRECT(ADDRESS(ROW(),COLUMN()))=TRUNC(INDIRECT(ADDRESS(ROW(),COLUMN())))</formula>
    </cfRule>
  </conditionalFormatting>
  <conditionalFormatting sqref="AU53">
    <cfRule type="expression" dxfId="320" priority="46">
      <formula>INDIRECT(ADDRESS(ROW(),COLUMN()))=TRUNC(INDIRECT(ADDRESS(ROW(),COLUMN())))</formula>
    </cfRule>
  </conditionalFormatting>
  <conditionalFormatting sqref="AV54:AW54">
    <cfRule type="expression" dxfId="319" priority="45">
      <formula>INDIRECT(ADDRESS(ROW(),COLUMN()))=TRUNC(INDIRECT(ADDRESS(ROW(),COLUMN())))</formula>
    </cfRule>
  </conditionalFormatting>
  <conditionalFormatting sqref="AV53:AW53">
    <cfRule type="expression" dxfId="318" priority="44">
      <formula>INDIRECT(ADDRESS(ROW(),COLUMN()))=TRUNC(INDIRECT(ADDRESS(ROW(),COLUMN())))</formula>
    </cfRule>
  </conditionalFormatting>
  <conditionalFormatting sqref="S57">
    <cfRule type="expression" dxfId="317" priority="43">
      <formula>INDIRECT(ADDRESS(ROW(),COLUMN()))=TRUNC(INDIRECT(ADDRESS(ROW(),COLUMN())))</formula>
    </cfRule>
  </conditionalFormatting>
  <conditionalFormatting sqref="S56">
    <cfRule type="expression" dxfId="316" priority="42">
      <formula>INDIRECT(ADDRESS(ROW(),COLUMN()))=TRUNC(INDIRECT(ADDRESS(ROW(),COLUMN())))</formula>
    </cfRule>
  </conditionalFormatting>
  <conditionalFormatting sqref="T57:Y57">
    <cfRule type="expression" dxfId="315" priority="41">
      <formula>INDIRECT(ADDRESS(ROW(),COLUMN()))=TRUNC(INDIRECT(ADDRESS(ROW(),COLUMN())))</formula>
    </cfRule>
  </conditionalFormatting>
  <conditionalFormatting sqref="T56:Y56">
    <cfRule type="expression" dxfId="314" priority="40">
      <formula>INDIRECT(ADDRESS(ROW(),COLUMN()))=TRUNC(INDIRECT(ADDRESS(ROW(),COLUMN())))</formula>
    </cfRule>
  </conditionalFormatting>
  <conditionalFormatting sqref="AX56:BA57">
    <cfRule type="expression" dxfId="313" priority="39">
      <formula>INDIRECT(ADDRESS(ROW(),COLUMN()))=TRUNC(INDIRECT(ADDRESS(ROW(),COLUMN())))</formula>
    </cfRule>
  </conditionalFormatting>
  <conditionalFormatting sqref="Z57">
    <cfRule type="expression" dxfId="312" priority="38">
      <formula>INDIRECT(ADDRESS(ROW(),COLUMN()))=TRUNC(INDIRECT(ADDRESS(ROW(),COLUMN())))</formula>
    </cfRule>
  </conditionalFormatting>
  <conditionalFormatting sqref="Z56">
    <cfRule type="expression" dxfId="311" priority="37">
      <formula>INDIRECT(ADDRESS(ROW(),COLUMN()))=TRUNC(INDIRECT(ADDRESS(ROW(),COLUMN())))</formula>
    </cfRule>
  </conditionalFormatting>
  <conditionalFormatting sqref="AA57:AF57">
    <cfRule type="expression" dxfId="310" priority="36">
      <formula>INDIRECT(ADDRESS(ROW(),COLUMN()))=TRUNC(INDIRECT(ADDRESS(ROW(),COLUMN())))</formula>
    </cfRule>
  </conditionalFormatting>
  <conditionalFormatting sqref="AA56:AF56">
    <cfRule type="expression" dxfId="309" priority="35">
      <formula>INDIRECT(ADDRESS(ROW(),COLUMN()))=TRUNC(INDIRECT(ADDRESS(ROW(),COLUMN())))</formula>
    </cfRule>
  </conditionalFormatting>
  <conditionalFormatting sqref="AG57">
    <cfRule type="expression" dxfId="308" priority="34">
      <formula>INDIRECT(ADDRESS(ROW(),COLUMN()))=TRUNC(INDIRECT(ADDRESS(ROW(),COLUMN())))</formula>
    </cfRule>
  </conditionalFormatting>
  <conditionalFormatting sqref="AG56">
    <cfRule type="expression" dxfId="307" priority="33">
      <formula>INDIRECT(ADDRESS(ROW(),COLUMN()))=TRUNC(INDIRECT(ADDRESS(ROW(),COLUMN())))</formula>
    </cfRule>
  </conditionalFormatting>
  <conditionalFormatting sqref="AH57:AM57">
    <cfRule type="expression" dxfId="306" priority="32">
      <formula>INDIRECT(ADDRESS(ROW(),COLUMN()))=TRUNC(INDIRECT(ADDRESS(ROW(),COLUMN())))</formula>
    </cfRule>
  </conditionalFormatting>
  <conditionalFormatting sqref="AH56:AM56">
    <cfRule type="expression" dxfId="305" priority="31">
      <formula>INDIRECT(ADDRESS(ROW(),COLUMN()))=TRUNC(INDIRECT(ADDRESS(ROW(),COLUMN())))</formula>
    </cfRule>
  </conditionalFormatting>
  <conditionalFormatting sqref="AN57">
    <cfRule type="expression" dxfId="304" priority="30">
      <formula>INDIRECT(ADDRESS(ROW(),COLUMN()))=TRUNC(INDIRECT(ADDRESS(ROW(),COLUMN())))</formula>
    </cfRule>
  </conditionalFormatting>
  <conditionalFormatting sqref="AN56">
    <cfRule type="expression" dxfId="303" priority="29">
      <formula>INDIRECT(ADDRESS(ROW(),COLUMN()))=TRUNC(INDIRECT(ADDRESS(ROW(),COLUMN())))</formula>
    </cfRule>
  </conditionalFormatting>
  <conditionalFormatting sqref="AO57:AT57">
    <cfRule type="expression" dxfId="302" priority="28">
      <formula>INDIRECT(ADDRESS(ROW(),COLUMN()))=TRUNC(INDIRECT(ADDRESS(ROW(),COLUMN())))</formula>
    </cfRule>
  </conditionalFormatting>
  <conditionalFormatting sqref="AO56:AT56">
    <cfRule type="expression" dxfId="301" priority="27">
      <formula>INDIRECT(ADDRESS(ROW(),COLUMN()))=TRUNC(INDIRECT(ADDRESS(ROW(),COLUMN())))</formula>
    </cfRule>
  </conditionalFormatting>
  <conditionalFormatting sqref="AU57">
    <cfRule type="expression" dxfId="300" priority="26">
      <formula>INDIRECT(ADDRESS(ROW(),COLUMN()))=TRUNC(INDIRECT(ADDRESS(ROW(),COLUMN())))</formula>
    </cfRule>
  </conditionalFormatting>
  <conditionalFormatting sqref="AU56">
    <cfRule type="expression" dxfId="299" priority="25">
      <formula>INDIRECT(ADDRESS(ROW(),COLUMN()))=TRUNC(INDIRECT(ADDRESS(ROW(),COLUMN())))</formula>
    </cfRule>
  </conditionalFormatting>
  <conditionalFormatting sqref="AV57:AW57">
    <cfRule type="expression" dxfId="298" priority="24">
      <formula>INDIRECT(ADDRESS(ROW(),COLUMN()))=TRUNC(INDIRECT(ADDRESS(ROW(),COLUMN())))</formula>
    </cfRule>
  </conditionalFormatting>
  <conditionalFormatting sqref="AV56:AW56">
    <cfRule type="expression" dxfId="297" priority="23">
      <formula>INDIRECT(ADDRESS(ROW(),COLUMN()))=TRUNC(INDIRECT(ADDRESS(ROW(),COLUMN())))</formula>
    </cfRule>
  </conditionalFormatting>
  <conditionalFormatting sqref="S60">
    <cfRule type="expression" dxfId="296" priority="22">
      <formula>INDIRECT(ADDRESS(ROW(),COLUMN()))=TRUNC(INDIRECT(ADDRESS(ROW(),COLUMN())))</formula>
    </cfRule>
  </conditionalFormatting>
  <conditionalFormatting sqref="S59">
    <cfRule type="expression" dxfId="295" priority="21">
      <formula>INDIRECT(ADDRESS(ROW(),COLUMN()))=TRUNC(INDIRECT(ADDRESS(ROW(),COLUMN())))</formula>
    </cfRule>
  </conditionalFormatting>
  <conditionalFormatting sqref="T60:Y60">
    <cfRule type="expression" dxfId="294" priority="20">
      <formula>INDIRECT(ADDRESS(ROW(),COLUMN()))=TRUNC(INDIRECT(ADDRESS(ROW(),COLUMN())))</formula>
    </cfRule>
  </conditionalFormatting>
  <conditionalFormatting sqref="T59:Y59">
    <cfRule type="expression" dxfId="293" priority="19">
      <formula>INDIRECT(ADDRESS(ROW(),COLUMN()))=TRUNC(INDIRECT(ADDRESS(ROW(),COLUMN())))</formula>
    </cfRule>
  </conditionalFormatting>
  <conditionalFormatting sqref="AX59:BA60">
    <cfRule type="expression" dxfId="292" priority="18">
      <formula>INDIRECT(ADDRESS(ROW(),COLUMN()))=TRUNC(INDIRECT(ADDRESS(ROW(),COLUMN())))</formula>
    </cfRule>
  </conditionalFormatting>
  <conditionalFormatting sqref="Z60">
    <cfRule type="expression" dxfId="291" priority="17">
      <formula>INDIRECT(ADDRESS(ROW(),COLUMN()))=TRUNC(INDIRECT(ADDRESS(ROW(),COLUMN())))</formula>
    </cfRule>
  </conditionalFormatting>
  <conditionalFormatting sqref="Z59">
    <cfRule type="expression" dxfId="290" priority="16">
      <formula>INDIRECT(ADDRESS(ROW(),COLUMN()))=TRUNC(INDIRECT(ADDRESS(ROW(),COLUMN())))</formula>
    </cfRule>
  </conditionalFormatting>
  <conditionalFormatting sqref="AA60:AF60">
    <cfRule type="expression" dxfId="289" priority="15">
      <formula>INDIRECT(ADDRESS(ROW(),COLUMN()))=TRUNC(INDIRECT(ADDRESS(ROW(),COLUMN())))</formula>
    </cfRule>
  </conditionalFormatting>
  <conditionalFormatting sqref="AA59:AF59">
    <cfRule type="expression" dxfId="288" priority="14">
      <formula>INDIRECT(ADDRESS(ROW(),COLUMN()))=TRUNC(INDIRECT(ADDRESS(ROW(),COLUMN())))</formula>
    </cfRule>
  </conditionalFormatting>
  <conditionalFormatting sqref="AG60">
    <cfRule type="expression" dxfId="287" priority="13">
      <formula>INDIRECT(ADDRESS(ROW(),COLUMN()))=TRUNC(INDIRECT(ADDRESS(ROW(),COLUMN())))</formula>
    </cfRule>
  </conditionalFormatting>
  <conditionalFormatting sqref="AG59">
    <cfRule type="expression" dxfId="286" priority="12">
      <formula>INDIRECT(ADDRESS(ROW(),COLUMN()))=TRUNC(INDIRECT(ADDRESS(ROW(),COLUMN())))</formula>
    </cfRule>
  </conditionalFormatting>
  <conditionalFormatting sqref="AH60:AM60">
    <cfRule type="expression" dxfId="285" priority="11">
      <formula>INDIRECT(ADDRESS(ROW(),COLUMN()))=TRUNC(INDIRECT(ADDRESS(ROW(),COLUMN())))</formula>
    </cfRule>
  </conditionalFormatting>
  <conditionalFormatting sqref="AH59:AM59">
    <cfRule type="expression" dxfId="284" priority="10">
      <formula>INDIRECT(ADDRESS(ROW(),COLUMN()))=TRUNC(INDIRECT(ADDRESS(ROW(),COLUMN())))</formula>
    </cfRule>
  </conditionalFormatting>
  <conditionalFormatting sqref="AN60">
    <cfRule type="expression" dxfId="283" priority="9">
      <formula>INDIRECT(ADDRESS(ROW(),COLUMN()))=TRUNC(INDIRECT(ADDRESS(ROW(),COLUMN())))</formula>
    </cfRule>
  </conditionalFormatting>
  <conditionalFormatting sqref="AN59">
    <cfRule type="expression" dxfId="282" priority="8">
      <formula>INDIRECT(ADDRESS(ROW(),COLUMN()))=TRUNC(INDIRECT(ADDRESS(ROW(),COLUMN())))</formula>
    </cfRule>
  </conditionalFormatting>
  <conditionalFormatting sqref="AO60:AT60">
    <cfRule type="expression" dxfId="281" priority="7">
      <formula>INDIRECT(ADDRESS(ROW(),COLUMN()))=TRUNC(INDIRECT(ADDRESS(ROW(),COLUMN())))</formula>
    </cfRule>
  </conditionalFormatting>
  <conditionalFormatting sqref="AO59:AT59">
    <cfRule type="expression" dxfId="280" priority="6">
      <formula>INDIRECT(ADDRESS(ROW(),COLUMN()))=TRUNC(INDIRECT(ADDRESS(ROW(),COLUMN())))</formula>
    </cfRule>
  </conditionalFormatting>
  <conditionalFormatting sqref="AU60">
    <cfRule type="expression" dxfId="279" priority="5">
      <formula>INDIRECT(ADDRESS(ROW(),COLUMN()))=TRUNC(INDIRECT(ADDRESS(ROW(),COLUMN())))</formula>
    </cfRule>
  </conditionalFormatting>
  <conditionalFormatting sqref="AU59">
    <cfRule type="expression" dxfId="278" priority="4">
      <formula>INDIRECT(ADDRESS(ROW(),COLUMN()))=TRUNC(INDIRECT(ADDRESS(ROW(),COLUMN())))</formula>
    </cfRule>
  </conditionalFormatting>
  <conditionalFormatting sqref="AV60:AW60">
    <cfRule type="expression" dxfId="277" priority="3">
      <formula>INDIRECT(ADDRESS(ROW(),COLUMN()))=TRUNC(INDIRECT(ADDRESS(ROW(),COLUMN())))</formula>
    </cfRule>
  </conditionalFormatting>
  <conditionalFormatting sqref="AV59:AW59">
    <cfRule type="expression" dxfId="276" priority="2">
      <formula>INDIRECT(ADDRESS(ROW(),COLUMN()))=TRUNC(INDIRECT(ADDRESS(ROW(),COLUMN())))</formula>
    </cfRule>
  </conditionalFormatting>
  <conditionalFormatting sqref="S62:BA64">
    <cfRule type="expression" dxfId="275"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W42"/>
  <sheetViews>
    <sheetView view="pageBreakPreview" zoomScale="85" zoomScaleNormal="75" zoomScaleSheetLayoutView="85" workbookViewId="0">
      <selection activeCell="E7" sqref="E7"/>
    </sheetView>
  </sheetViews>
  <sheetFormatPr defaultRowHeight="18.75" x14ac:dyDescent="0.15"/>
  <cols>
    <col min="1" max="1" width="1.625" style="284" customWidth="1"/>
    <col min="2" max="2" width="5.625" style="283" customWidth="1"/>
    <col min="3" max="3" width="10.625" style="283" customWidth="1"/>
    <col min="4" max="4" width="3.375" style="283" bestFit="1" customWidth="1"/>
    <col min="5" max="5" width="15.625" style="284" customWidth="1"/>
    <col min="6" max="6" width="3.375" style="284" bestFit="1" customWidth="1"/>
    <col min="7" max="7" width="15.625" style="284" customWidth="1"/>
    <col min="8" max="8" width="3.375" style="284" bestFit="1" customWidth="1"/>
    <col min="9" max="9" width="15.625" style="283" customWidth="1"/>
    <col min="10" max="10" width="3.375" style="284" bestFit="1" customWidth="1"/>
    <col min="11" max="11" width="15.625" style="284" customWidth="1"/>
    <col min="12" max="12" width="3.375" style="284" customWidth="1"/>
    <col min="13" max="13" width="15.625" style="284" customWidth="1"/>
    <col min="14" max="14" width="3.375" style="284" customWidth="1"/>
    <col min="15" max="15" width="15.625" style="284" customWidth="1"/>
    <col min="16" max="16" width="3.375" style="284" customWidth="1"/>
    <col min="17" max="17" width="15.625" style="284" customWidth="1"/>
    <col min="18" max="18" width="3.375" style="284" customWidth="1"/>
    <col min="19" max="19" width="15.625" style="284" customWidth="1"/>
    <col min="20" max="20" width="3.375" style="284" customWidth="1"/>
    <col min="21" max="21" width="15.625" style="284" customWidth="1"/>
    <col min="22" max="22" width="3.375" style="284" customWidth="1"/>
    <col min="23" max="23" width="50.625" style="284" customWidth="1"/>
    <col min="24" max="16384" width="9" style="284"/>
  </cols>
  <sheetData>
    <row r="1" spans="2:23" x14ac:dyDescent="0.15">
      <c r="B1" s="282" t="s">
        <v>306</v>
      </c>
    </row>
    <row r="2" spans="2:23" x14ac:dyDescent="0.15">
      <c r="B2" s="285" t="s">
        <v>307</v>
      </c>
      <c r="E2" s="286"/>
      <c r="I2" s="287"/>
    </row>
    <row r="3" spans="2:23" x14ac:dyDescent="0.15">
      <c r="B3" s="287" t="s">
        <v>308</v>
      </c>
      <c r="E3" s="286" t="s">
        <v>309</v>
      </c>
      <c r="I3" s="287"/>
    </row>
    <row r="4" spans="2:23" x14ac:dyDescent="0.15">
      <c r="B4" s="285"/>
      <c r="E4" s="870" t="s">
        <v>310</v>
      </c>
      <c r="F4" s="870"/>
      <c r="G4" s="870"/>
      <c r="H4" s="870"/>
      <c r="I4" s="870"/>
      <c r="J4" s="870"/>
      <c r="K4" s="870"/>
      <c r="M4" s="870" t="s">
        <v>311</v>
      </c>
      <c r="N4" s="870"/>
      <c r="O4" s="870"/>
      <c r="Q4" s="870" t="s">
        <v>312</v>
      </c>
      <c r="R4" s="870"/>
      <c r="S4" s="870"/>
      <c r="T4" s="870"/>
      <c r="U4" s="870"/>
      <c r="W4" s="870" t="s">
        <v>313</v>
      </c>
    </row>
    <row r="5" spans="2:23" x14ac:dyDescent="0.15">
      <c r="B5" s="283" t="s">
        <v>256</v>
      </c>
      <c r="C5" s="283" t="s">
        <v>314</v>
      </c>
      <c r="E5" s="283" t="s">
        <v>315</v>
      </c>
      <c r="F5" s="283"/>
      <c r="G5" s="283" t="s">
        <v>316</v>
      </c>
      <c r="I5" s="283" t="s">
        <v>317</v>
      </c>
      <c r="K5" s="283" t="s">
        <v>310</v>
      </c>
      <c r="M5" s="283" t="s">
        <v>318</v>
      </c>
      <c r="O5" s="283" t="s">
        <v>319</v>
      </c>
      <c r="Q5" s="283" t="s">
        <v>318</v>
      </c>
      <c r="S5" s="283" t="s">
        <v>319</v>
      </c>
      <c r="U5" s="283" t="s">
        <v>310</v>
      </c>
      <c r="W5" s="870"/>
    </row>
    <row r="6" spans="2:23" x14ac:dyDescent="0.15">
      <c r="B6" s="283">
        <v>1</v>
      </c>
      <c r="C6" s="288" t="s">
        <v>274</v>
      </c>
      <c r="D6" s="283" t="s">
        <v>320</v>
      </c>
      <c r="E6" s="289">
        <v>0.375</v>
      </c>
      <c r="F6" s="283" t="s">
        <v>253</v>
      </c>
      <c r="G6" s="289">
        <v>0.75</v>
      </c>
      <c r="H6" s="284" t="s">
        <v>321</v>
      </c>
      <c r="I6" s="289">
        <v>4.1666666666666664E-2</v>
      </c>
      <c r="J6" s="284" t="s">
        <v>235</v>
      </c>
      <c r="K6" s="290">
        <f t="shared" ref="K6:K8" si="0">(G6-E6-I6)*24</f>
        <v>8</v>
      </c>
      <c r="M6" s="289">
        <v>0.39583333333333331</v>
      </c>
      <c r="N6" s="283" t="s">
        <v>253</v>
      </c>
      <c r="O6" s="289">
        <v>0.6875</v>
      </c>
      <c r="Q6" s="291">
        <f>IF(E6&lt;M6,M6,E6)</f>
        <v>0.39583333333333331</v>
      </c>
      <c r="R6" s="283" t="s">
        <v>253</v>
      </c>
      <c r="S6" s="291">
        <f t="shared" ref="S6:S8" si="1">IF(G6&gt;O6,O6,G6)</f>
        <v>0.6875</v>
      </c>
      <c r="U6" s="292">
        <f t="shared" ref="U6:U8" si="2">(S6-Q6)*24</f>
        <v>7</v>
      </c>
      <c r="W6" s="293"/>
    </row>
    <row r="7" spans="2:23" x14ac:dyDescent="0.15">
      <c r="B7" s="283">
        <v>2</v>
      </c>
      <c r="C7" s="288" t="s">
        <v>322</v>
      </c>
      <c r="D7" s="283" t="s">
        <v>320</v>
      </c>
      <c r="E7" s="289"/>
      <c r="F7" s="283" t="s">
        <v>253</v>
      </c>
      <c r="G7" s="289"/>
      <c r="H7" s="284" t="s">
        <v>321</v>
      </c>
      <c r="I7" s="289">
        <v>0</v>
      </c>
      <c r="J7" s="284" t="s">
        <v>235</v>
      </c>
      <c r="K7" s="290">
        <f t="shared" si="0"/>
        <v>0</v>
      </c>
      <c r="M7" s="289"/>
      <c r="N7" s="283" t="s">
        <v>253</v>
      </c>
      <c r="O7" s="289"/>
      <c r="Q7" s="291">
        <f t="shared" ref="Q7:Q8" si="3">IF(E7&lt;M7,M7,E7)</f>
        <v>0</v>
      </c>
      <c r="R7" s="283" t="s">
        <v>253</v>
      </c>
      <c r="S7" s="291">
        <f t="shared" si="1"/>
        <v>0</v>
      </c>
      <c r="U7" s="292">
        <f t="shared" si="2"/>
        <v>0</v>
      </c>
      <c r="W7" s="293"/>
    </row>
    <row r="8" spans="2:23" x14ac:dyDescent="0.15">
      <c r="B8" s="283">
        <v>3</v>
      </c>
      <c r="C8" s="288" t="s">
        <v>323</v>
      </c>
      <c r="D8" s="283" t="s">
        <v>320</v>
      </c>
      <c r="E8" s="289"/>
      <c r="F8" s="283" t="s">
        <v>253</v>
      </c>
      <c r="G8" s="289"/>
      <c r="H8" s="284" t="s">
        <v>321</v>
      </c>
      <c r="I8" s="289">
        <v>0</v>
      </c>
      <c r="J8" s="284" t="s">
        <v>235</v>
      </c>
      <c r="K8" s="290">
        <f t="shared" si="0"/>
        <v>0</v>
      </c>
      <c r="M8" s="289"/>
      <c r="N8" s="283" t="s">
        <v>253</v>
      </c>
      <c r="O8" s="289"/>
      <c r="Q8" s="291">
        <f t="shared" si="3"/>
        <v>0</v>
      </c>
      <c r="R8" s="283" t="s">
        <v>253</v>
      </c>
      <c r="S8" s="291">
        <f t="shared" si="1"/>
        <v>0</v>
      </c>
      <c r="U8" s="292">
        <f t="shared" si="2"/>
        <v>0</v>
      </c>
      <c r="W8" s="293"/>
    </row>
    <row r="9" spans="2:23" x14ac:dyDescent="0.15">
      <c r="B9" s="283">
        <v>4</v>
      </c>
      <c r="C9" s="288" t="s">
        <v>324</v>
      </c>
      <c r="D9" s="283" t="s">
        <v>320</v>
      </c>
      <c r="E9" s="289"/>
      <c r="F9" s="283" t="s">
        <v>253</v>
      </c>
      <c r="G9" s="289"/>
      <c r="H9" s="284" t="s">
        <v>321</v>
      </c>
      <c r="I9" s="289">
        <v>0</v>
      </c>
      <c r="J9" s="284" t="s">
        <v>235</v>
      </c>
      <c r="K9" s="290">
        <f>(G9-E9-I9)*24</f>
        <v>0</v>
      </c>
      <c r="M9" s="289"/>
      <c r="N9" s="283" t="s">
        <v>253</v>
      </c>
      <c r="O9" s="289"/>
      <c r="Q9" s="291">
        <f>IF(E9&lt;M9,M9,E9)</f>
        <v>0</v>
      </c>
      <c r="R9" s="283" t="s">
        <v>253</v>
      </c>
      <c r="S9" s="291">
        <f>IF(G9&gt;O9,O9,G9)</f>
        <v>0</v>
      </c>
      <c r="U9" s="292">
        <f>(S9-Q9)*24</f>
        <v>0</v>
      </c>
      <c r="W9" s="293"/>
    </row>
    <row r="10" spans="2:23" x14ac:dyDescent="0.15">
      <c r="B10" s="283">
        <v>5</v>
      </c>
      <c r="C10" s="288" t="s">
        <v>325</v>
      </c>
      <c r="D10" s="283" t="s">
        <v>320</v>
      </c>
      <c r="E10" s="289"/>
      <c r="F10" s="283" t="s">
        <v>253</v>
      </c>
      <c r="G10" s="289"/>
      <c r="H10" s="284" t="s">
        <v>321</v>
      </c>
      <c r="I10" s="289">
        <v>0</v>
      </c>
      <c r="J10" s="284" t="s">
        <v>235</v>
      </c>
      <c r="K10" s="290">
        <f>(G10-E10-I10)*24</f>
        <v>0</v>
      </c>
      <c r="M10" s="289"/>
      <c r="N10" s="283" t="s">
        <v>253</v>
      </c>
      <c r="O10" s="289"/>
      <c r="Q10" s="291">
        <f t="shared" ref="Q10:Q25" si="4">IF(E10&lt;M10,M10,E10)</f>
        <v>0</v>
      </c>
      <c r="R10" s="283" t="s">
        <v>253</v>
      </c>
      <c r="S10" s="291">
        <f t="shared" ref="S10:S25" si="5">IF(G10&gt;O10,O10,G10)</f>
        <v>0</v>
      </c>
      <c r="U10" s="292">
        <f t="shared" ref="U10:U25" si="6">(S10-Q10)*24</f>
        <v>0</v>
      </c>
      <c r="W10" s="293"/>
    </row>
    <row r="11" spans="2:23" x14ac:dyDescent="0.15">
      <c r="B11" s="283">
        <v>6</v>
      </c>
      <c r="C11" s="288" t="s">
        <v>326</v>
      </c>
      <c r="D11" s="283" t="s">
        <v>320</v>
      </c>
      <c r="E11" s="289"/>
      <c r="F11" s="283" t="s">
        <v>253</v>
      </c>
      <c r="G11" s="289"/>
      <c r="H11" s="284" t="s">
        <v>321</v>
      </c>
      <c r="I11" s="289">
        <v>0</v>
      </c>
      <c r="J11" s="284" t="s">
        <v>235</v>
      </c>
      <c r="K11" s="290">
        <f t="shared" ref="K11:K25" si="7">(G11-E11-I11)*24</f>
        <v>0</v>
      </c>
      <c r="M11" s="289"/>
      <c r="N11" s="283" t="s">
        <v>253</v>
      </c>
      <c r="O11" s="289"/>
      <c r="Q11" s="291">
        <f t="shared" si="4"/>
        <v>0</v>
      </c>
      <c r="R11" s="283" t="s">
        <v>253</v>
      </c>
      <c r="S11" s="291">
        <f t="shared" si="5"/>
        <v>0</v>
      </c>
      <c r="U11" s="292">
        <f t="shared" si="6"/>
        <v>0</v>
      </c>
      <c r="W11" s="293"/>
    </row>
    <row r="12" spans="2:23" x14ac:dyDescent="0.15">
      <c r="B12" s="283">
        <v>7</v>
      </c>
      <c r="C12" s="288" t="s">
        <v>327</v>
      </c>
      <c r="D12" s="283" t="s">
        <v>320</v>
      </c>
      <c r="E12" s="289"/>
      <c r="F12" s="283" t="s">
        <v>253</v>
      </c>
      <c r="G12" s="289"/>
      <c r="H12" s="284" t="s">
        <v>321</v>
      </c>
      <c r="I12" s="289">
        <v>0</v>
      </c>
      <c r="J12" s="284" t="s">
        <v>235</v>
      </c>
      <c r="K12" s="290">
        <f t="shared" si="7"/>
        <v>0</v>
      </c>
      <c r="M12" s="289"/>
      <c r="N12" s="283" t="s">
        <v>253</v>
      </c>
      <c r="O12" s="289"/>
      <c r="Q12" s="291">
        <f t="shared" si="4"/>
        <v>0</v>
      </c>
      <c r="R12" s="283" t="s">
        <v>253</v>
      </c>
      <c r="S12" s="291">
        <f t="shared" si="5"/>
        <v>0</v>
      </c>
      <c r="U12" s="292">
        <f t="shared" si="6"/>
        <v>0</v>
      </c>
      <c r="W12" s="293"/>
    </row>
    <row r="13" spans="2:23" x14ac:dyDescent="0.15">
      <c r="B13" s="283">
        <v>8</v>
      </c>
      <c r="C13" s="288" t="s">
        <v>328</v>
      </c>
      <c r="D13" s="283" t="s">
        <v>320</v>
      </c>
      <c r="E13" s="289"/>
      <c r="F13" s="283" t="s">
        <v>253</v>
      </c>
      <c r="G13" s="289"/>
      <c r="H13" s="284" t="s">
        <v>321</v>
      </c>
      <c r="I13" s="289">
        <v>0</v>
      </c>
      <c r="J13" s="284" t="s">
        <v>235</v>
      </c>
      <c r="K13" s="290">
        <f t="shared" si="7"/>
        <v>0</v>
      </c>
      <c r="M13" s="289"/>
      <c r="N13" s="283" t="s">
        <v>253</v>
      </c>
      <c r="O13" s="289"/>
      <c r="Q13" s="291">
        <f t="shared" si="4"/>
        <v>0</v>
      </c>
      <c r="R13" s="283" t="s">
        <v>253</v>
      </c>
      <c r="S13" s="291">
        <f t="shared" si="5"/>
        <v>0</v>
      </c>
      <c r="U13" s="292">
        <f t="shared" si="6"/>
        <v>0</v>
      </c>
      <c r="W13" s="293"/>
    </row>
    <row r="14" spans="2:23" x14ac:dyDescent="0.15">
      <c r="B14" s="283">
        <v>9</v>
      </c>
      <c r="C14" s="288" t="s">
        <v>329</v>
      </c>
      <c r="D14" s="283" t="s">
        <v>320</v>
      </c>
      <c r="E14" s="289"/>
      <c r="F14" s="283" t="s">
        <v>253</v>
      </c>
      <c r="G14" s="289"/>
      <c r="H14" s="284" t="s">
        <v>321</v>
      </c>
      <c r="I14" s="289">
        <v>0</v>
      </c>
      <c r="J14" s="284" t="s">
        <v>235</v>
      </c>
      <c r="K14" s="290">
        <f t="shared" si="7"/>
        <v>0</v>
      </c>
      <c r="M14" s="289"/>
      <c r="N14" s="283" t="s">
        <v>253</v>
      </c>
      <c r="O14" s="289"/>
      <c r="Q14" s="291">
        <f t="shared" si="4"/>
        <v>0</v>
      </c>
      <c r="R14" s="283" t="s">
        <v>253</v>
      </c>
      <c r="S14" s="291">
        <f t="shared" si="5"/>
        <v>0</v>
      </c>
      <c r="U14" s="292">
        <f t="shared" si="6"/>
        <v>0</v>
      </c>
      <c r="W14" s="293"/>
    </row>
    <row r="15" spans="2:23" x14ac:dyDescent="0.15">
      <c r="B15" s="283">
        <v>10</v>
      </c>
      <c r="C15" s="288" t="s">
        <v>330</v>
      </c>
      <c r="D15" s="283" t="s">
        <v>320</v>
      </c>
      <c r="E15" s="289"/>
      <c r="F15" s="283" t="s">
        <v>253</v>
      </c>
      <c r="G15" s="289"/>
      <c r="H15" s="284" t="s">
        <v>321</v>
      </c>
      <c r="I15" s="289">
        <v>0</v>
      </c>
      <c r="J15" s="284" t="s">
        <v>235</v>
      </c>
      <c r="K15" s="290">
        <f t="shared" si="7"/>
        <v>0</v>
      </c>
      <c r="M15" s="289"/>
      <c r="N15" s="283" t="s">
        <v>253</v>
      </c>
      <c r="O15" s="289"/>
      <c r="Q15" s="291">
        <f t="shared" si="4"/>
        <v>0</v>
      </c>
      <c r="R15" s="283" t="s">
        <v>253</v>
      </c>
      <c r="S15" s="291">
        <f>IF(G15&gt;O15,O15,G15)</f>
        <v>0</v>
      </c>
      <c r="U15" s="292">
        <f t="shared" si="6"/>
        <v>0</v>
      </c>
      <c r="W15" s="293"/>
    </row>
    <row r="16" spans="2:23" x14ac:dyDescent="0.15">
      <c r="B16" s="283">
        <v>11</v>
      </c>
      <c r="C16" s="288" t="s">
        <v>331</v>
      </c>
      <c r="D16" s="283" t="s">
        <v>320</v>
      </c>
      <c r="E16" s="289"/>
      <c r="F16" s="283" t="s">
        <v>253</v>
      </c>
      <c r="G16" s="289"/>
      <c r="H16" s="284" t="s">
        <v>321</v>
      </c>
      <c r="I16" s="289">
        <v>0</v>
      </c>
      <c r="J16" s="284" t="s">
        <v>235</v>
      </c>
      <c r="K16" s="290">
        <f t="shared" si="7"/>
        <v>0</v>
      </c>
      <c r="M16" s="289"/>
      <c r="N16" s="283" t="s">
        <v>253</v>
      </c>
      <c r="O16" s="289"/>
      <c r="Q16" s="291">
        <f t="shared" si="4"/>
        <v>0</v>
      </c>
      <c r="R16" s="283" t="s">
        <v>253</v>
      </c>
      <c r="S16" s="291">
        <f t="shared" si="5"/>
        <v>0</v>
      </c>
      <c r="U16" s="292">
        <f t="shared" si="6"/>
        <v>0</v>
      </c>
      <c r="W16" s="293"/>
    </row>
    <row r="17" spans="2:23" x14ac:dyDescent="0.15">
      <c r="B17" s="283">
        <v>12</v>
      </c>
      <c r="C17" s="288" t="s">
        <v>332</v>
      </c>
      <c r="D17" s="283" t="s">
        <v>320</v>
      </c>
      <c r="E17" s="289"/>
      <c r="F17" s="283" t="s">
        <v>253</v>
      </c>
      <c r="G17" s="289"/>
      <c r="H17" s="284" t="s">
        <v>321</v>
      </c>
      <c r="I17" s="289">
        <v>0</v>
      </c>
      <c r="J17" s="284" t="s">
        <v>235</v>
      </c>
      <c r="K17" s="290">
        <f t="shared" si="7"/>
        <v>0</v>
      </c>
      <c r="M17" s="289"/>
      <c r="N17" s="283" t="s">
        <v>253</v>
      </c>
      <c r="O17" s="289"/>
      <c r="Q17" s="291">
        <f t="shared" si="4"/>
        <v>0</v>
      </c>
      <c r="R17" s="283" t="s">
        <v>253</v>
      </c>
      <c r="S17" s="291">
        <f t="shared" si="5"/>
        <v>0</v>
      </c>
      <c r="U17" s="292">
        <f t="shared" si="6"/>
        <v>0</v>
      </c>
      <c r="W17" s="293"/>
    </row>
    <row r="18" spans="2:23" x14ac:dyDescent="0.15">
      <c r="B18" s="283">
        <v>13</v>
      </c>
      <c r="C18" s="288" t="s">
        <v>333</v>
      </c>
      <c r="D18" s="283" t="s">
        <v>320</v>
      </c>
      <c r="E18" s="289"/>
      <c r="F18" s="283" t="s">
        <v>253</v>
      </c>
      <c r="G18" s="289"/>
      <c r="H18" s="284" t="s">
        <v>321</v>
      </c>
      <c r="I18" s="289">
        <v>0</v>
      </c>
      <c r="J18" s="284" t="s">
        <v>235</v>
      </c>
      <c r="K18" s="290">
        <f t="shared" si="7"/>
        <v>0</v>
      </c>
      <c r="M18" s="289"/>
      <c r="N18" s="283" t="s">
        <v>253</v>
      </c>
      <c r="O18" s="289"/>
      <c r="Q18" s="291">
        <f t="shared" si="4"/>
        <v>0</v>
      </c>
      <c r="R18" s="283" t="s">
        <v>253</v>
      </c>
      <c r="S18" s="291">
        <f t="shared" si="5"/>
        <v>0</v>
      </c>
      <c r="U18" s="292">
        <f t="shared" si="6"/>
        <v>0</v>
      </c>
      <c r="W18" s="293"/>
    </row>
    <row r="19" spans="2:23" x14ac:dyDescent="0.15">
      <c r="B19" s="283">
        <v>14</v>
      </c>
      <c r="C19" s="288" t="s">
        <v>334</v>
      </c>
      <c r="D19" s="283" t="s">
        <v>320</v>
      </c>
      <c r="E19" s="289"/>
      <c r="F19" s="283" t="s">
        <v>253</v>
      </c>
      <c r="G19" s="289"/>
      <c r="H19" s="284" t="s">
        <v>321</v>
      </c>
      <c r="I19" s="289">
        <v>0</v>
      </c>
      <c r="J19" s="284" t="s">
        <v>235</v>
      </c>
      <c r="K19" s="290">
        <f t="shared" si="7"/>
        <v>0</v>
      </c>
      <c r="M19" s="289"/>
      <c r="N19" s="283" t="s">
        <v>253</v>
      </c>
      <c r="O19" s="289"/>
      <c r="Q19" s="291">
        <f t="shared" si="4"/>
        <v>0</v>
      </c>
      <c r="R19" s="283" t="s">
        <v>253</v>
      </c>
      <c r="S19" s="291">
        <f t="shared" si="5"/>
        <v>0</v>
      </c>
      <c r="U19" s="292">
        <f t="shared" si="6"/>
        <v>0</v>
      </c>
      <c r="W19" s="293"/>
    </row>
    <row r="20" spans="2:23" x14ac:dyDescent="0.15">
      <c r="B20" s="283">
        <v>15</v>
      </c>
      <c r="C20" s="288" t="s">
        <v>335</v>
      </c>
      <c r="D20" s="283" t="s">
        <v>320</v>
      </c>
      <c r="E20" s="289"/>
      <c r="F20" s="283" t="s">
        <v>253</v>
      </c>
      <c r="G20" s="289"/>
      <c r="H20" s="284" t="s">
        <v>321</v>
      </c>
      <c r="I20" s="289">
        <v>0</v>
      </c>
      <c r="J20" s="284" t="s">
        <v>235</v>
      </c>
      <c r="K20" s="294">
        <f t="shared" si="7"/>
        <v>0</v>
      </c>
      <c r="M20" s="289"/>
      <c r="N20" s="283" t="s">
        <v>253</v>
      </c>
      <c r="O20" s="289"/>
      <c r="Q20" s="291">
        <f t="shared" si="4"/>
        <v>0</v>
      </c>
      <c r="R20" s="283" t="s">
        <v>253</v>
      </c>
      <c r="S20" s="291">
        <f t="shared" si="5"/>
        <v>0</v>
      </c>
      <c r="U20" s="292">
        <f t="shared" si="6"/>
        <v>0</v>
      </c>
      <c r="W20" s="293"/>
    </row>
    <row r="21" spans="2:23" x14ac:dyDescent="0.15">
      <c r="B21" s="283">
        <v>16</v>
      </c>
      <c r="C21" s="288" t="s">
        <v>336</v>
      </c>
      <c r="D21" s="283" t="s">
        <v>320</v>
      </c>
      <c r="E21" s="289"/>
      <c r="F21" s="283" t="s">
        <v>253</v>
      </c>
      <c r="G21" s="289"/>
      <c r="H21" s="284" t="s">
        <v>321</v>
      </c>
      <c r="I21" s="289">
        <v>0</v>
      </c>
      <c r="J21" s="284" t="s">
        <v>235</v>
      </c>
      <c r="K21" s="290">
        <f t="shared" si="7"/>
        <v>0</v>
      </c>
      <c r="M21" s="289"/>
      <c r="N21" s="283" t="s">
        <v>253</v>
      </c>
      <c r="O21" s="289"/>
      <c r="Q21" s="291">
        <f t="shared" si="4"/>
        <v>0</v>
      </c>
      <c r="R21" s="283" t="s">
        <v>253</v>
      </c>
      <c r="S21" s="291">
        <f t="shared" si="5"/>
        <v>0</v>
      </c>
      <c r="U21" s="292">
        <f t="shared" si="6"/>
        <v>0</v>
      </c>
      <c r="W21" s="293"/>
    </row>
    <row r="22" spans="2:23" x14ac:dyDescent="0.15">
      <c r="B22" s="283">
        <v>17</v>
      </c>
      <c r="C22" s="288" t="s">
        <v>337</v>
      </c>
      <c r="D22" s="283" t="s">
        <v>320</v>
      </c>
      <c r="E22" s="289"/>
      <c r="F22" s="283" t="s">
        <v>253</v>
      </c>
      <c r="G22" s="289"/>
      <c r="H22" s="284" t="s">
        <v>321</v>
      </c>
      <c r="I22" s="289">
        <v>0</v>
      </c>
      <c r="J22" s="284" t="s">
        <v>235</v>
      </c>
      <c r="K22" s="290">
        <f t="shared" si="7"/>
        <v>0</v>
      </c>
      <c r="M22" s="289"/>
      <c r="N22" s="283" t="s">
        <v>253</v>
      </c>
      <c r="O22" s="289"/>
      <c r="Q22" s="291">
        <f t="shared" si="4"/>
        <v>0</v>
      </c>
      <c r="R22" s="283" t="s">
        <v>253</v>
      </c>
      <c r="S22" s="291">
        <f t="shared" si="5"/>
        <v>0</v>
      </c>
      <c r="U22" s="292">
        <f t="shared" si="6"/>
        <v>0</v>
      </c>
      <c r="W22" s="293"/>
    </row>
    <row r="23" spans="2:23" x14ac:dyDescent="0.15">
      <c r="B23" s="283">
        <v>18</v>
      </c>
      <c r="C23" s="288" t="s">
        <v>338</v>
      </c>
      <c r="D23" s="283" t="s">
        <v>320</v>
      </c>
      <c r="E23" s="289"/>
      <c r="F23" s="283" t="s">
        <v>253</v>
      </c>
      <c r="G23" s="289"/>
      <c r="H23" s="284" t="s">
        <v>321</v>
      </c>
      <c r="I23" s="289">
        <v>0</v>
      </c>
      <c r="J23" s="284" t="s">
        <v>235</v>
      </c>
      <c r="K23" s="290">
        <f t="shared" si="7"/>
        <v>0</v>
      </c>
      <c r="M23" s="289"/>
      <c r="N23" s="283" t="s">
        <v>253</v>
      </c>
      <c r="O23" s="289"/>
      <c r="Q23" s="291">
        <f t="shared" si="4"/>
        <v>0</v>
      </c>
      <c r="R23" s="283" t="s">
        <v>253</v>
      </c>
      <c r="S23" s="291">
        <f t="shared" si="5"/>
        <v>0</v>
      </c>
      <c r="U23" s="292">
        <f t="shared" si="6"/>
        <v>0</v>
      </c>
      <c r="W23" s="293"/>
    </row>
    <row r="24" spans="2:23" x14ac:dyDescent="0.15">
      <c r="B24" s="283">
        <v>19</v>
      </c>
      <c r="C24" s="288" t="s">
        <v>339</v>
      </c>
      <c r="D24" s="283" t="s">
        <v>320</v>
      </c>
      <c r="E24" s="289"/>
      <c r="F24" s="283" t="s">
        <v>253</v>
      </c>
      <c r="G24" s="289"/>
      <c r="H24" s="284" t="s">
        <v>321</v>
      </c>
      <c r="I24" s="289">
        <v>0</v>
      </c>
      <c r="J24" s="284" t="s">
        <v>235</v>
      </c>
      <c r="K24" s="290">
        <f t="shared" si="7"/>
        <v>0</v>
      </c>
      <c r="M24" s="289"/>
      <c r="N24" s="283" t="s">
        <v>253</v>
      </c>
      <c r="O24" s="289"/>
      <c r="Q24" s="291">
        <f t="shared" si="4"/>
        <v>0</v>
      </c>
      <c r="R24" s="283" t="s">
        <v>253</v>
      </c>
      <c r="S24" s="291">
        <f t="shared" si="5"/>
        <v>0</v>
      </c>
      <c r="U24" s="292">
        <f t="shared" si="6"/>
        <v>0</v>
      </c>
      <c r="W24" s="293"/>
    </row>
    <row r="25" spans="2:23" x14ac:dyDescent="0.15">
      <c r="B25" s="283">
        <v>20</v>
      </c>
      <c r="C25" s="288" t="s">
        <v>340</v>
      </c>
      <c r="D25" s="283" t="s">
        <v>320</v>
      </c>
      <c r="E25" s="289"/>
      <c r="F25" s="283" t="s">
        <v>253</v>
      </c>
      <c r="G25" s="289"/>
      <c r="H25" s="284" t="s">
        <v>321</v>
      </c>
      <c r="I25" s="289">
        <v>0</v>
      </c>
      <c r="J25" s="284" t="s">
        <v>235</v>
      </c>
      <c r="K25" s="290">
        <f t="shared" si="7"/>
        <v>0</v>
      </c>
      <c r="M25" s="289"/>
      <c r="N25" s="283" t="s">
        <v>253</v>
      </c>
      <c r="O25" s="289"/>
      <c r="Q25" s="291">
        <f t="shared" si="4"/>
        <v>0</v>
      </c>
      <c r="R25" s="283" t="s">
        <v>253</v>
      </c>
      <c r="S25" s="291">
        <f t="shared" si="5"/>
        <v>0</v>
      </c>
      <c r="U25" s="292">
        <f t="shared" si="6"/>
        <v>0</v>
      </c>
      <c r="W25" s="293"/>
    </row>
    <row r="26" spans="2:23" x14ac:dyDescent="0.15">
      <c r="B26" s="283">
        <v>21</v>
      </c>
      <c r="C26" s="288" t="s">
        <v>341</v>
      </c>
      <c r="D26" s="283" t="s">
        <v>320</v>
      </c>
      <c r="E26" s="295"/>
      <c r="F26" s="283" t="s">
        <v>253</v>
      </c>
      <c r="G26" s="295"/>
      <c r="H26" s="284" t="s">
        <v>321</v>
      </c>
      <c r="I26" s="295"/>
      <c r="J26" s="284" t="s">
        <v>235</v>
      </c>
      <c r="K26" s="288">
        <v>1</v>
      </c>
      <c r="M26" s="290"/>
      <c r="N26" s="283" t="s">
        <v>253</v>
      </c>
      <c r="O26" s="290"/>
      <c r="Q26" s="290"/>
      <c r="R26" s="283" t="s">
        <v>253</v>
      </c>
      <c r="S26" s="290"/>
      <c r="U26" s="288">
        <v>1</v>
      </c>
      <c r="W26" s="293"/>
    </row>
    <row r="27" spans="2:23" x14ac:dyDescent="0.15">
      <c r="B27" s="283">
        <v>22</v>
      </c>
      <c r="C27" s="288" t="s">
        <v>342</v>
      </c>
      <c r="D27" s="283" t="s">
        <v>320</v>
      </c>
      <c r="E27" s="295"/>
      <c r="F27" s="283" t="s">
        <v>253</v>
      </c>
      <c r="G27" s="295"/>
      <c r="H27" s="284" t="s">
        <v>321</v>
      </c>
      <c r="I27" s="295"/>
      <c r="J27" s="284" t="s">
        <v>235</v>
      </c>
      <c r="K27" s="288">
        <v>2</v>
      </c>
      <c r="M27" s="290"/>
      <c r="N27" s="283" t="s">
        <v>253</v>
      </c>
      <c r="O27" s="290"/>
      <c r="Q27" s="290"/>
      <c r="R27" s="283" t="s">
        <v>253</v>
      </c>
      <c r="S27" s="290"/>
      <c r="U27" s="288">
        <v>2</v>
      </c>
      <c r="W27" s="293"/>
    </row>
    <row r="28" spans="2:23" x14ac:dyDescent="0.15">
      <c r="B28" s="283">
        <v>23</v>
      </c>
      <c r="C28" s="288" t="s">
        <v>343</v>
      </c>
      <c r="D28" s="283" t="s">
        <v>320</v>
      </c>
      <c r="E28" s="295"/>
      <c r="F28" s="283" t="s">
        <v>253</v>
      </c>
      <c r="G28" s="295"/>
      <c r="H28" s="284" t="s">
        <v>321</v>
      </c>
      <c r="I28" s="295"/>
      <c r="J28" s="284" t="s">
        <v>235</v>
      </c>
      <c r="K28" s="288">
        <v>3</v>
      </c>
      <c r="M28" s="290"/>
      <c r="N28" s="283" t="s">
        <v>253</v>
      </c>
      <c r="O28" s="290"/>
      <c r="Q28" s="290"/>
      <c r="R28" s="283" t="s">
        <v>253</v>
      </c>
      <c r="S28" s="290"/>
      <c r="U28" s="288">
        <v>3</v>
      </c>
      <c r="W28" s="293"/>
    </row>
    <row r="29" spans="2:23" x14ac:dyDescent="0.15">
      <c r="B29" s="283">
        <v>24</v>
      </c>
      <c r="C29" s="288" t="s">
        <v>288</v>
      </c>
      <c r="D29" s="283" t="s">
        <v>320</v>
      </c>
      <c r="E29" s="295"/>
      <c r="F29" s="283" t="s">
        <v>253</v>
      </c>
      <c r="G29" s="295"/>
      <c r="H29" s="284" t="s">
        <v>321</v>
      </c>
      <c r="I29" s="295"/>
      <c r="J29" s="284" t="s">
        <v>235</v>
      </c>
      <c r="K29" s="288">
        <v>4</v>
      </c>
      <c r="M29" s="290"/>
      <c r="N29" s="283" t="s">
        <v>253</v>
      </c>
      <c r="O29" s="290"/>
      <c r="Q29" s="290"/>
      <c r="R29" s="283" t="s">
        <v>253</v>
      </c>
      <c r="S29" s="290"/>
      <c r="U29" s="288">
        <v>4</v>
      </c>
      <c r="W29" s="293"/>
    </row>
    <row r="30" spans="2:23" x14ac:dyDescent="0.15">
      <c r="B30" s="283">
        <v>25</v>
      </c>
      <c r="C30" s="288" t="s">
        <v>299</v>
      </c>
      <c r="D30" s="283" t="s">
        <v>320</v>
      </c>
      <c r="E30" s="295"/>
      <c r="F30" s="283" t="s">
        <v>253</v>
      </c>
      <c r="G30" s="295"/>
      <c r="H30" s="284" t="s">
        <v>321</v>
      </c>
      <c r="I30" s="295"/>
      <c r="J30" s="284" t="s">
        <v>235</v>
      </c>
      <c r="K30" s="288">
        <v>4</v>
      </c>
      <c r="M30" s="290"/>
      <c r="N30" s="283" t="s">
        <v>253</v>
      </c>
      <c r="O30" s="290"/>
      <c r="Q30" s="290"/>
      <c r="R30" s="283" t="s">
        <v>253</v>
      </c>
      <c r="S30" s="290"/>
      <c r="U30" s="288">
        <v>3</v>
      </c>
      <c r="W30" s="293"/>
    </row>
    <row r="31" spans="2:23" x14ac:dyDescent="0.15">
      <c r="B31" s="283">
        <v>26</v>
      </c>
      <c r="C31" s="288" t="s">
        <v>344</v>
      </c>
      <c r="D31" s="283" t="s">
        <v>320</v>
      </c>
      <c r="E31" s="295"/>
      <c r="F31" s="283" t="s">
        <v>253</v>
      </c>
      <c r="G31" s="295"/>
      <c r="H31" s="284" t="s">
        <v>321</v>
      </c>
      <c r="I31" s="295"/>
      <c r="J31" s="284" t="s">
        <v>235</v>
      </c>
      <c r="K31" s="288">
        <v>5</v>
      </c>
      <c r="M31" s="290"/>
      <c r="N31" s="283" t="s">
        <v>253</v>
      </c>
      <c r="O31" s="290"/>
      <c r="Q31" s="290"/>
      <c r="R31" s="283" t="s">
        <v>253</v>
      </c>
      <c r="S31" s="290"/>
      <c r="U31" s="288">
        <v>5</v>
      </c>
      <c r="W31" s="293"/>
    </row>
    <row r="32" spans="2:23" x14ac:dyDescent="0.15">
      <c r="B32" s="283">
        <v>27</v>
      </c>
      <c r="C32" s="288" t="s">
        <v>345</v>
      </c>
      <c r="D32" s="283" t="s">
        <v>320</v>
      </c>
      <c r="E32" s="295"/>
      <c r="F32" s="283" t="s">
        <v>253</v>
      </c>
      <c r="G32" s="295"/>
      <c r="H32" s="284" t="s">
        <v>321</v>
      </c>
      <c r="I32" s="295"/>
      <c r="J32" s="284" t="s">
        <v>235</v>
      </c>
      <c r="K32" s="288">
        <v>0</v>
      </c>
      <c r="M32" s="290"/>
      <c r="N32" s="283" t="s">
        <v>253</v>
      </c>
      <c r="O32" s="290"/>
      <c r="Q32" s="290"/>
      <c r="R32" s="283" t="s">
        <v>253</v>
      </c>
      <c r="S32" s="290"/>
      <c r="U32" s="288">
        <v>0</v>
      </c>
      <c r="W32" s="293" t="s">
        <v>346</v>
      </c>
    </row>
    <row r="33" spans="2:23" x14ac:dyDescent="0.15">
      <c r="B33" s="283">
        <v>28</v>
      </c>
      <c r="C33" s="288" t="s">
        <v>347</v>
      </c>
      <c r="D33" s="283" t="s">
        <v>320</v>
      </c>
      <c r="E33" s="295"/>
      <c r="F33" s="283" t="s">
        <v>253</v>
      </c>
      <c r="G33" s="295"/>
      <c r="H33" s="284" t="s">
        <v>321</v>
      </c>
      <c r="I33" s="295"/>
      <c r="J33" s="284" t="s">
        <v>235</v>
      </c>
      <c r="K33" s="288"/>
      <c r="M33" s="290"/>
      <c r="N33" s="283" t="s">
        <v>253</v>
      </c>
      <c r="O33" s="290"/>
      <c r="Q33" s="290"/>
      <c r="R33" s="283" t="s">
        <v>253</v>
      </c>
      <c r="S33" s="290"/>
      <c r="U33" s="288"/>
      <c r="W33" s="293"/>
    </row>
    <row r="34" spans="2:23" x14ac:dyDescent="0.15">
      <c r="B34" s="283">
        <v>29</v>
      </c>
      <c r="C34" s="288" t="s">
        <v>347</v>
      </c>
      <c r="D34" s="283" t="s">
        <v>320</v>
      </c>
      <c r="E34" s="295"/>
      <c r="F34" s="283" t="s">
        <v>253</v>
      </c>
      <c r="G34" s="295"/>
      <c r="H34" s="284" t="s">
        <v>321</v>
      </c>
      <c r="I34" s="295"/>
      <c r="J34" s="284" t="s">
        <v>235</v>
      </c>
      <c r="K34" s="288"/>
      <c r="M34" s="290"/>
      <c r="N34" s="283" t="s">
        <v>253</v>
      </c>
      <c r="O34" s="290"/>
      <c r="Q34" s="290"/>
      <c r="R34" s="283" t="s">
        <v>253</v>
      </c>
      <c r="S34" s="290"/>
      <c r="U34" s="288"/>
      <c r="W34" s="293"/>
    </row>
    <row r="35" spans="2:23" x14ac:dyDescent="0.15">
      <c r="B35" s="283">
        <v>30</v>
      </c>
      <c r="C35" s="288" t="s">
        <v>347</v>
      </c>
      <c r="D35" s="283" t="s">
        <v>320</v>
      </c>
      <c r="E35" s="295"/>
      <c r="F35" s="283" t="s">
        <v>253</v>
      </c>
      <c r="G35" s="295"/>
      <c r="H35" s="284" t="s">
        <v>321</v>
      </c>
      <c r="I35" s="295"/>
      <c r="J35" s="284" t="s">
        <v>235</v>
      </c>
      <c r="K35" s="288"/>
      <c r="M35" s="290"/>
      <c r="N35" s="283" t="s">
        <v>253</v>
      </c>
      <c r="O35" s="290"/>
      <c r="Q35" s="290"/>
      <c r="R35" s="283" t="s">
        <v>253</v>
      </c>
      <c r="S35" s="290"/>
      <c r="U35" s="288"/>
      <c r="W35" s="293"/>
    </row>
    <row r="36" spans="2:23" x14ac:dyDescent="0.15">
      <c r="C36" s="296"/>
    </row>
    <row r="37" spans="2:23" x14ac:dyDescent="0.15">
      <c r="C37" s="297" t="s">
        <v>348</v>
      </c>
    </row>
    <row r="38" spans="2:23" x14ac:dyDescent="0.15">
      <c r="C38" s="297" t="s">
        <v>349</v>
      </c>
    </row>
    <row r="39" spans="2:23" x14ac:dyDescent="0.15">
      <c r="C39" s="297" t="s">
        <v>350</v>
      </c>
    </row>
    <row r="40" spans="2:23" x14ac:dyDescent="0.15">
      <c r="C40" s="297" t="s">
        <v>351</v>
      </c>
    </row>
    <row r="41" spans="2:23" x14ac:dyDescent="0.15">
      <c r="C41" s="285" t="s">
        <v>352</v>
      </c>
    </row>
    <row r="42" spans="2:23" x14ac:dyDescent="0.15">
      <c r="C42" s="285" t="s">
        <v>353</v>
      </c>
    </row>
  </sheetData>
  <sheetProtection sheet="1" insertRows="0" deleteRows="0"/>
  <mergeCells count="4">
    <mergeCell ref="E4:K4"/>
    <mergeCell ref="M4:O4"/>
    <mergeCell ref="Q4:U4"/>
    <mergeCell ref="W4:W5"/>
  </mergeCells>
  <phoneticPr fontId="5"/>
  <pageMargins left="0.15748031496062992" right="0.15748031496062992" top="0.55118110236220474" bottom="0.35433070866141736" header="0.31496062992125984" footer="0.31496062992125984"/>
  <pageSetup paperSize="9" scale="5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73"/>
  <sheetViews>
    <sheetView workbookViewId="0"/>
  </sheetViews>
  <sheetFormatPr defaultRowHeight="13.5" x14ac:dyDescent="0.15"/>
  <cols>
    <col min="1" max="1" width="1.875" style="377" customWidth="1"/>
    <col min="2" max="3" width="9" style="377"/>
    <col min="4" max="4" width="45.625" style="377" customWidth="1"/>
    <col min="5" max="16384" width="9" style="377"/>
  </cols>
  <sheetData>
    <row r="1" spans="2:11" ht="14.25" x14ac:dyDescent="0.15">
      <c r="B1" s="377" t="s">
        <v>355</v>
      </c>
      <c r="D1" s="378"/>
      <c r="E1" s="378"/>
      <c r="F1" s="378"/>
    </row>
    <row r="2" spans="2:11" s="351" customFormat="1" ht="20.25" customHeight="1" x14ac:dyDescent="0.15">
      <c r="B2" s="379" t="s">
        <v>356</v>
      </c>
      <c r="C2" s="379"/>
      <c r="D2" s="378"/>
      <c r="E2" s="378"/>
      <c r="F2" s="378"/>
    </row>
    <row r="3" spans="2:11" s="351" customFormat="1" ht="20.25" customHeight="1" x14ac:dyDescent="0.15">
      <c r="B3" s="379"/>
      <c r="C3" s="379"/>
      <c r="D3" s="378"/>
      <c r="E3" s="378"/>
      <c r="F3" s="378"/>
    </row>
    <row r="4" spans="2:11" s="381" customFormat="1" ht="20.25" customHeight="1" x14ac:dyDescent="0.15">
      <c r="B4" s="380"/>
      <c r="C4" s="378" t="s">
        <v>357</v>
      </c>
      <c r="D4" s="378"/>
      <c r="F4" s="871" t="s">
        <v>358</v>
      </c>
      <c r="G4" s="871"/>
      <c r="H4" s="871"/>
      <c r="I4" s="871"/>
      <c r="J4" s="871"/>
      <c r="K4" s="871"/>
    </row>
    <row r="5" spans="2:11" s="381" customFormat="1" ht="20.25" customHeight="1" x14ac:dyDescent="0.15">
      <c r="B5" s="382"/>
      <c r="C5" s="378" t="s">
        <v>359</v>
      </c>
      <c r="D5" s="378"/>
      <c r="F5" s="871"/>
      <c r="G5" s="871"/>
      <c r="H5" s="871"/>
      <c r="I5" s="871"/>
      <c r="J5" s="871"/>
      <c r="K5" s="871"/>
    </row>
    <row r="6" spans="2:11" s="351" customFormat="1" ht="20.25" customHeight="1" x14ac:dyDescent="0.15">
      <c r="B6" s="383" t="s">
        <v>360</v>
      </c>
      <c r="C6" s="378"/>
      <c r="D6" s="378"/>
      <c r="E6" s="384"/>
      <c r="F6" s="385"/>
    </row>
    <row r="7" spans="2:11" s="351" customFormat="1" ht="20.25" customHeight="1" x14ac:dyDescent="0.15">
      <c r="B7" s="379"/>
      <c r="C7" s="379"/>
      <c r="D7" s="378"/>
      <c r="E7" s="384"/>
      <c r="F7" s="385"/>
    </row>
    <row r="8" spans="2:11" s="351" customFormat="1" ht="20.25" customHeight="1" x14ac:dyDescent="0.15">
      <c r="B8" s="378" t="s">
        <v>361</v>
      </c>
      <c r="C8" s="379"/>
      <c r="D8" s="378"/>
      <c r="E8" s="384"/>
      <c r="F8" s="385"/>
    </row>
    <row r="9" spans="2:11" s="351" customFormat="1" ht="20.25" customHeight="1" x14ac:dyDescent="0.15">
      <c r="B9" s="379"/>
      <c r="C9" s="379"/>
      <c r="D9" s="378"/>
      <c r="E9" s="378"/>
      <c r="F9" s="378"/>
    </row>
    <row r="10" spans="2:11" s="351" customFormat="1" ht="20.25" customHeight="1" x14ac:dyDescent="0.15">
      <c r="B10" s="378" t="s">
        <v>362</v>
      </c>
      <c r="C10" s="379"/>
      <c r="D10" s="378"/>
      <c r="E10" s="378"/>
      <c r="F10" s="378"/>
    </row>
    <row r="11" spans="2:11" s="351" customFormat="1" ht="20.25" customHeight="1" x14ac:dyDescent="0.15">
      <c r="B11" s="378"/>
      <c r="C11" s="379"/>
      <c r="D11" s="378"/>
      <c r="E11" s="378"/>
      <c r="F11" s="378"/>
    </row>
    <row r="12" spans="2:11" s="351" customFormat="1" ht="20.25" customHeight="1" x14ac:dyDescent="0.15">
      <c r="B12" s="378" t="s">
        <v>363</v>
      </c>
      <c r="C12" s="379"/>
      <c r="D12" s="378"/>
    </row>
    <row r="13" spans="2:11" s="351" customFormat="1" ht="20.25" customHeight="1" x14ac:dyDescent="0.15">
      <c r="B13" s="378"/>
      <c r="C13" s="379"/>
      <c r="D13" s="378"/>
    </row>
    <row r="14" spans="2:11" s="351" customFormat="1" ht="20.25" customHeight="1" x14ac:dyDescent="0.15">
      <c r="B14" s="378" t="s">
        <v>364</v>
      </c>
      <c r="C14" s="379"/>
      <c r="D14" s="378"/>
    </row>
    <row r="15" spans="2:11" s="351" customFormat="1" ht="20.25" customHeight="1" x14ac:dyDescent="0.15">
      <c r="B15" s="378"/>
      <c r="C15" s="379"/>
      <c r="D15" s="378"/>
    </row>
    <row r="16" spans="2:11" s="351" customFormat="1" ht="20.25" customHeight="1" x14ac:dyDescent="0.15">
      <c r="B16" s="378" t="s">
        <v>365</v>
      </c>
      <c r="C16" s="379"/>
      <c r="D16" s="378"/>
    </row>
    <row r="17" spans="2:25" s="351" customFormat="1" ht="20.25" customHeight="1" x14ac:dyDescent="0.15">
      <c r="B17" s="379"/>
      <c r="C17" s="379"/>
      <c r="D17" s="378"/>
    </row>
    <row r="18" spans="2:25" s="351" customFormat="1" ht="20.25" customHeight="1" x14ac:dyDescent="0.15">
      <c r="B18" s="378" t="s">
        <v>366</v>
      </c>
      <c r="C18" s="379"/>
      <c r="D18" s="378"/>
    </row>
    <row r="19" spans="2:25" s="351" customFormat="1" ht="20.25" customHeight="1" x14ac:dyDescent="0.15">
      <c r="B19" s="379"/>
      <c r="C19" s="379"/>
      <c r="D19" s="378"/>
    </row>
    <row r="20" spans="2:25" s="351" customFormat="1" ht="17.25" customHeight="1" x14ac:dyDescent="0.15">
      <c r="B20" s="378" t="s">
        <v>367</v>
      </c>
      <c r="C20" s="378"/>
      <c r="D20" s="378"/>
    </row>
    <row r="21" spans="2:25" s="351" customFormat="1" ht="17.25" customHeight="1" x14ac:dyDescent="0.15">
      <c r="B21" s="378" t="s">
        <v>368</v>
      </c>
      <c r="C21" s="378"/>
      <c r="D21" s="378"/>
    </row>
    <row r="22" spans="2:25" s="351" customFormat="1" ht="17.25" customHeight="1" x14ac:dyDescent="0.15">
      <c r="B22" s="378"/>
      <c r="C22" s="378"/>
      <c r="D22" s="378"/>
    </row>
    <row r="23" spans="2:25" s="351" customFormat="1" ht="17.25" customHeight="1" x14ac:dyDescent="0.15">
      <c r="B23" s="378"/>
      <c r="C23" s="386" t="s">
        <v>256</v>
      </c>
      <c r="D23" s="386" t="s">
        <v>369</v>
      </c>
    </row>
    <row r="24" spans="2:25" s="351" customFormat="1" ht="17.25" customHeight="1" x14ac:dyDescent="0.15">
      <c r="B24" s="378"/>
      <c r="C24" s="386">
        <v>1</v>
      </c>
      <c r="D24" s="387" t="s">
        <v>269</v>
      </c>
    </row>
    <row r="25" spans="2:25" s="351" customFormat="1" ht="17.25" customHeight="1" x14ac:dyDescent="0.15">
      <c r="B25" s="378"/>
      <c r="C25" s="386">
        <v>2</v>
      </c>
      <c r="D25" s="387" t="s">
        <v>278</v>
      </c>
    </row>
    <row r="26" spans="2:25" s="351" customFormat="1" ht="17.25" customHeight="1" x14ac:dyDescent="0.15">
      <c r="B26" s="378"/>
      <c r="C26" s="386">
        <v>3</v>
      </c>
      <c r="D26" s="387" t="s">
        <v>285</v>
      </c>
    </row>
    <row r="27" spans="2:25" s="351" customFormat="1" ht="17.25" customHeight="1" x14ac:dyDescent="0.15">
      <c r="B27" s="378"/>
      <c r="C27" s="386">
        <v>4</v>
      </c>
      <c r="D27" s="387" t="s">
        <v>284</v>
      </c>
    </row>
    <row r="28" spans="2:25" s="351" customFormat="1" ht="17.25" customHeight="1" x14ac:dyDescent="0.15">
      <c r="B28" s="378"/>
      <c r="C28" s="386">
        <v>5</v>
      </c>
      <c r="D28" s="387" t="s">
        <v>293</v>
      </c>
    </row>
    <row r="29" spans="2:25" s="351" customFormat="1" ht="17.25" customHeight="1" x14ac:dyDescent="0.15">
      <c r="B29" s="378"/>
      <c r="C29" s="384"/>
      <c r="D29" s="385"/>
    </row>
    <row r="30" spans="2:25" s="351" customFormat="1" ht="17.25" customHeight="1" x14ac:dyDescent="0.15">
      <c r="B30" s="378" t="s">
        <v>370</v>
      </c>
      <c r="C30" s="378"/>
      <c r="D30" s="378"/>
      <c r="E30" s="381"/>
      <c r="F30" s="381"/>
    </row>
    <row r="31" spans="2:25" s="351" customFormat="1" ht="17.25" customHeight="1" x14ac:dyDescent="0.15">
      <c r="B31" s="378" t="s">
        <v>371</v>
      </c>
      <c r="C31" s="378"/>
      <c r="D31" s="378"/>
      <c r="E31" s="381"/>
      <c r="F31" s="381"/>
    </row>
    <row r="32" spans="2:25" s="351" customFormat="1" ht="17.25" customHeight="1" x14ac:dyDescent="0.15">
      <c r="B32" s="378"/>
      <c r="C32" s="378"/>
      <c r="D32" s="378"/>
      <c r="E32" s="381"/>
      <c r="F32" s="381"/>
      <c r="G32" s="388"/>
      <c r="H32" s="388"/>
      <c r="J32" s="388"/>
      <c r="K32" s="388"/>
      <c r="L32" s="388"/>
      <c r="M32" s="388"/>
      <c r="N32" s="388"/>
      <c r="O32" s="388"/>
      <c r="R32" s="388"/>
      <c r="S32" s="388"/>
      <c r="T32" s="388"/>
      <c r="W32" s="388"/>
      <c r="X32" s="388"/>
      <c r="Y32" s="388"/>
    </row>
    <row r="33" spans="2:51" s="351" customFormat="1" ht="17.25" customHeight="1" x14ac:dyDescent="0.15">
      <c r="B33" s="378"/>
      <c r="C33" s="386" t="s">
        <v>314</v>
      </c>
      <c r="D33" s="386" t="s">
        <v>372</v>
      </c>
      <c r="E33" s="381"/>
      <c r="F33" s="381"/>
      <c r="G33" s="388"/>
      <c r="H33" s="388"/>
      <c r="J33" s="388"/>
      <c r="K33" s="388"/>
      <c r="L33" s="388"/>
      <c r="M33" s="388"/>
      <c r="N33" s="388"/>
      <c r="O33" s="388"/>
      <c r="R33" s="388"/>
      <c r="S33" s="388"/>
      <c r="T33" s="388"/>
      <c r="W33" s="388"/>
      <c r="X33" s="388"/>
      <c r="Y33" s="388"/>
    </row>
    <row r="34" spans="2:51" s="351" customFormat="1" ht="17.25" customHeight="1" x14ac:dyDescent="0.15">
      <c r="B34" s="378"/>
      <c r="C34" s="386" t="s">
        <v>373</v>
      </c>
      <c r="D34" s="387" t="s">
        <v>374</v>
      </c>
      <c r="E34" s="381"/>
      <c r="F34" s="381"/>
      <c r="G34" s="388"/>
      <c r="H34" s="388"/>
      <c r="J34" s="388"/>
      <c r="K34" s="388"/>
      <c r="L34" s="388"/>
      <c r="M34" s="388"/>
      <c r="N34" s="388"/>
      <c r="O34" s="388"/>
      <c r="R34" s="388"/>
      <c r="S34" s="388"/>
      <c r="T34" s="388"/>
      <c r="W34" s="388"/>
      <c r="X34" s="388"/>
      <c r="Y34" s="388"/>
    </row>
    <row r="35" spans="2:51" s="351" customFormat="1" ht="17.25" customHeight="1" x14ac:dyDescent="0.15">
      <c r="B35" s="378"/>
      <c r="C35" s="386" t="s">
        <v>375</v>
      </c>
      <c r="D35" s="387" t="s">
        <v>376</v>
      </c>
      <c r="E35" s="381"/>
      <c r="F35" s="381"/>
      <c r="G35" s="388"/>
      <c r="H35" s="388"/>
      <c r="J35" s="388"/>
      <c r="K35" s="388"/>
      <c r="L35" s="388"/>
      <c r="M35" s="388"/>
      <c r="N35" s="388"/>
      <c r="O35" s="388"/>
      <c r="R35" s="388"/>
      <c r="S35" s="388"/>
      <c r="T35" s="388"/>
      <c r="W35" s="388"/>
      <c r="X35" s="388"/>
      <c r="Y35" s="388"/>
    </row>
    <row r="36" spans="2:51" s="351" customFormat="1" ht="17.25" customHeight="1" x14ac:dyDescent="0.15">
      <c r="B36" s="378"/>
      <c r="C36" s="386" t="s">
        <v>377</v>
      </c>
      <c r="D36" s="387" t="s">
        <v>378</v>
      </c>
      <c r="E36" s="381"/>
      <c r="F36" s="381"/>
      <c r="G36" s="388"/>
      <c r="H36" s="388"/>
      <c r="J36" s="388"/>
      <c r="K36" s="388"/>
      <c r="L36" s="388"/>
      <c r="M36" s="388"/>
      <c r="N36" s="388"/>
      <c r="O36" s="388"/>
      <c r="R36" s="388"/>
      <c r="S36" s="388"/>
      <c r="T36" s="388"/>
      <c r="W36" s="388"/>
      <c r="X36" s="388"/>
      <c r="Y36" s="388"/>
    </row>
    <row r="37" spans="2:51" s="351" customFormat="1" ht="17.25" customHeight="1" x14ac:dyDescent="0.15">
      <c r="B37" s="378"/>
      <c r="C37" s="386" t="s">
        <v>379</v>
      </c>
      <c r="D37" s="387" t="s">
        <v>380</v>
      </c>
      <c r="E37" s="381"/>
      <c r="F37" s="381"/>
      <c r="G37" s="388"/>
      <c r="H37" s="388"/>
      <c r="J37" s="388"/>
      <c r="K37" s="388"/>
      <c r="L37" s="388"/>
      <c r="M37" s="388"/>
      <c r="N37" s="388"/>
      <c r="O37" s="388"/>
      <c r="R37" s="388"/>
      <c r="S37" s="388"/>
      <c r="T37" s="388"/>
      <c r="W37" s="388"/>
      <c r="X37" s="388"/>
      <c r="Y37" s="388"/>
    </row>
    <row r="38" spans="2:51" s="351" customFormat="1" ht="17.25" customHeight="1" x14ac:dyDescent="0.15">
      <c r="B38" s="378"/>
      <c r="C38" s="378"/>
      <c r="D38" s="378"/>
      <c r="E38" s="381"/>
      <c r="F38" s="381"/>
      <c r="G38" s="388"/>
      <c r="H38" s="388"/>
      <c r="J38" s="388"/>
      <c r="K38" s="388"/>
      <c r="L38" s="388"/>
      <c r="M38" s="388"/>
      <c r="N38" s="388"/>
      <c r="O38" s="388"/>
      <c r="R38" s="388"/>
      <c r="S38" s="388"/>
      <c r="T38" s="388"/>
      <c r="W38" s="388"/>
      <c r="X38" s="388"/>
      <c r="Y38" s="388"/>
    </row>
    <row r="39" spans="2:51" s="351" customFormat="1" ht="17.25" customHeight="1" x14ac:dyDescent="0.15">
      <c r="B39" s="378"/>
      <c r="C39" s="389" t="s">
        <v>381</v>
      </c>
      <c r="D39" s="378"/>
      <c r="E39" s="381"/>
      <c r="F39" s="381"/>
      <c r="G39" s="388"/>
      <c r="H39" s="388"/>
      <c r="J39" s="388"/>
      <c r="K39" s="388"/>
      <c r="L39" s="388"/>
      <c r="M39" s="388"/>
      <c r="N39" s="388"/>
      <c r="O39" s="388"/>
      <c r="R39" s="388"/>
      <c r="S39" s="388"/>
      <c r="T39" s="388"/>
      <c r="W39" s="388"/>
      <c r="X39" s="388"/>
      <c r="Y39" s="388"/>
    </row>
    <row r="40" spans="2:51" s="351" customFormat="1" ht="17.25" customHeight="1" x14ac:dyDescent="0.15">
      <c r="B40" s="381"/>
      <c r="C40" s="378" t="s">
        <v>382</v>
      </c>
      <c r="D40" s="381"/>
      <c r="E40" s="381"/>
      <c r="F40" s="389"/>
      <c r="G40" s="388"/>
      <c r="H40" s="388"/>
      <c r="J40" s="388"/>
      <c r="K40" s="388"/>
      <c r="L40" s="388"/>
      <c r="M40" s="388"/>
      <c r="N40" s="388"/>
      <c r="O40" s="388"/>
      <c r="R40" s="388"/>
      <c r="S40" s="388"/>
      <c r="T40" s="388"/>
      <c r="W40" s="388"/>
      <c r="X40" s="388"/>
      <c r="Y40" s="388"/>
    </row>
    <row r="41" spans="2:51" s="351" customFormat="1" ht="17.25" customHeight="1" x14ac:dyDescent="0.15">
      <c r="B41" s="381"/>
      <c r="C41" s="378" t="s">
        <v>383</v>
      </c>
      <c r="D41" s="381"/>
      <c r="E41" s="381"/>
      <c r="F41" s="378"/>
      <c r="G41" s="388"/>
      <c r="H41" s="388"/>
      <c r="J41" s="388"/>
      <c r="K41" s="388"/>
      <c r="L41" s="388"/>
      <c r="M41" s="388"/>
      <c r="N41" s="388"/>
      <c r="O41" s="388"/>
      <c r="R41" s="388"/>
      <c r="S41" s="388"/>
      <c r="T41" s="388"/>
      <c r="W41" s="388"/>
      <c r="X41" s="388"/>
      <c r="Y41" s="388"/>
    </row>
    <row r="42" spans="2:51" s="351" customFormat="1" ht="17.25" customHeight="1" x14ac:dyDescent="0.15">
      <c r="B42" s="378"/>
      <c r="C42" s="378"/>
      <c r="D42" s="378"/>
      <c r="E42" s="389"/>
      <c r="F42" s="388"/>
      <c r="G42" s="388"/>
      <c r="H42" s="388"/>
      <c r="J42" s="388"/>
      <c r="K42" s="388"/>
      <c r="L42" s="388"/>
      <c r="M42" s="388"/>
      <c r="N42" s="388"/>
      <c r="O42" s="388"/>
      <c r="R42" s="388"/>
      <c r="S42" s="388"/>
      <c r="T42" s="388"/>
      <c r="W42" s="388"/>
      <c r="X42" s="388"/>
      <c r="Y42" s="388"/>
    </row>
    <row r="43" spans="2:51" s="351" customFormat="1" ht="17.25" customHeight="1" x14ac:dyDescent="0.15">
      <c r="B43" s="378" t="s">
        <v>384</v>
      </c>
      <c r="C43" s="378"/>
      <c r="D43" s="378"/>
    </row>
    <row r="44" spans="2:51" s="351" customFormat="1" ht="17.25" customHeight="1" x14ac:dyDescent="0.15">
      <c r="B44" s="378" t="s">
        <v>385</v>
      </c>
      <c r="C44" s="378"/>
      <c r="D44" s="378"/>
      <c r="AH44" s="390"/>
      <c r="AI44" s="390"/>
      <c r="AJ44" s="390"/>
      <c r="AK44" s="390"/>
      <c r="AL44" s="390"/>
      <c r="AM44" s="390"/>
      <c r="AN44" s="390"/>
      <c r="AO44" s="390"/>
      <c r="AP44" s="390"/>
      <c r="AQ44" s="390"/>
      <c r="AR44" s="390"/>
      <c r="AS44" s="390"/>
    </row>
    <row r="45" spans="2:51" s="351" customFormat="1" ht="17.25" customHeight="1" x14ac:dyDescent="0.15">
      <c r="B45" s="391" t="s">
        <v>386</v>
      </c>
      <c r="C45" s="381"/>
      <c r="D45" s="381"/>
      <c r="E45" s="392"/>
      <c r="F45" s="392"/>
      <c r="G45" s="392"/>
      <c r="H45" s="392"/>
      <c r="I45" s="392"/>
      <c r="J45" s="392"/>
      <c r="K45" s="392"/>
      <c r="L45" s="392"/>
      <c r="M45" s="392"/>
      <c r="N45" s="392"/>
      <c r="O45" s="393"/>
      <c r="P45" s="393"/>
      <c r="Q45" s="392"/>
      <c r="R45" s="393"/>
      <c r="S45" s="392"/>
      <c r="T45" s="392"/>
      <c r="U45" s="393"/>
      <c r="V45" s="390"/>
      <c r="W45" s="390"/>
      <c r="X45" s="390"/>
      <c r="Y45" s="392"/>
      <c r="Z45" s="392"/>
      <c r="AA45" s="392"/>
      <c r="AB45" s="392"/>
      <c r="AC45" s="390"/>
      <c r="AD45" s="392"/>
      <c r="AE45" s="393"/>
      <c r="AF45" s="393"/>
      <c r="AG45" s="393"/>
      <c r="AH45" s="393"/>
      <c r="AI45" s="394"/>
      <c r="AJ45" s="393"/>
      <c r="AK45" s="393"/>
      <c r="AL45" s="393"/>
      <c r="AM45" s="393"/>
      <c r="AN45" s="393"/>
      <c r="AO45" s="393"/>
      <c r="AP45" s="393"/>
      <c r="AQ45" s="393"/>
      <c r="AR45" s="393"/>
      <c r="AS45" s="393"/>
      <c r="AT45" s="393"/>
      <c r="AU45" s="393"/>
      <c r="AV45" s="393"/>
      <c r="AW45" s="393"/>
      <c r="AX45" s="393"/>
      <c r="AY45" s="394"/>
    </row>
    <row r="46" spans="2:51" s="351" customFormat="1" ht="17.25" customHeight="1" x14ac:dyDescent="0.15">
      <c r="F46" s="390"/>
    </row>
    <row r="47" spans="2:51" s="351" customFormat="1" ht="17.25" customHeight="1" x14ac:dyDescent="0.15">
      <c r="B47" s="378" t="s">
        <v>387</v>
      </c>
      <c r="C47" s="378"/>
    </row>
    <row r="48" spans="2:51" s="351" customFormat="1" ht="17.25" customHeight="1" x14ac:dyDescent="0.15">
      <c r="B48" s="378"/>
      <c r="C48" s="378"/>
    </row>
    <row r="49" spans="2:54" s="351" customFormat="1" ht="17.25" customHeight="1" x14ac:dyDescent="0.15">
      <c r="B49" s="378" t="s">
        <v>388</v>
      </c>
      <c r="C49" s="378"/>
    </row>
    <row r="50" spans="2:54" s="351" customFormat="1" ht="17.25" customHeight="1" x14ac:dyDescent="0.15">
      <c r="B50" s="378" t="s">
        <v>389</v>
      </c>
      <c r="C50" s="378"/>
    </row>
    <row r="51" spans="2:54" s="351" customFormat="1" ht="17.25" customHeight="1" x14ac:dyDescent="0.15">
      <c r="B51" s="378"/>
      <c r="C51" s="378"/>
    </row>
    <row r="52" spans="2:54" s="351" customFormat="1" ht="17.25" customHeight="1" x14ac:dyDescent="0.15">
      <c r="B52" s="378" t="s">
        <v>390</v>
      </c>
      <c r="C52" s="378"/>
    </row>
    <row r="53" spans="2:54" s="351" customFormat="1" ht="17.25" customHeight="1" x14ac:dyDescent="0.15">
      <c r="B53" s="378" t="s">
        <v>391</v>
      </c>
      <c r="C53" s="378"/>
    </row>
    <row r="54" spans="2:54" s="351" customFormat="1" ht="17.25" customHeight="1" x14ac:dyDescent="0.15">
      <c r="B54" s="378"/>
      <c r="C54" s="378"/>
    </row>
    <row r="55" spans="2:54" s="351" customFormat="1" ht="17.25" customHeight="1" x14ac:dyDescent="0.15">
      <c r="B55" s="378" t="s">
        <v>392</v>
      </c>
      <c r="C55" s="378"/>
      <c r="D55" s="378"/>
    </row>
    <row r="56" spans="2:54" s="351" customFormat="1" ht="17.25" customHeight="1" x14ac:dyDescent="0.15">
      <c r="B56" s="378"/>
      <c r="C56" s="378"/>
      <c r="D56" s="378"/>
    </row>
    <row r="57" spans="2:54" s="351" customFormat="1" ht="17.25" customHeight="1" x14ac:dyDescent="0.15">
      <c r="B57" s="381" t="s">
        <v>393</v>
      </c>
      <c r="C57" s="381"/>
      <c r="D57" s="378"/>
    </row>
    <row r="58" spans="2:54" s="351" customFormat="1" ht="17.25" customHeight="1" x14ac:dyDescent="0.15">
      <c r="B58" s="381" t="s">
        <v>394</v>
      </c>
      <c r="C58" s="381"/>
      <c r="D58" s="378"/>
    </row>
    <row r="59" spans="2:54" s="351" customFormat="1" ht="17.25" customHeight="1" x14ac:dyDescent="0.15">
      <c r="B59" s="381" t="s">
        <v>395</v>
      </c>
      <c r="C59" s="381"/>
      <c r="D59" s="378"/>
    </row>
    <row r="60" spans="2:54" s="351" customFormat="1" ht="17.25" customHeight="1" x14ac:dyDescent="0.15"/>
    <row r="61" spans="2:54" s="351" customFormat="1" ht="17.25" customHeight="1" x14ac:dyDescent="0.15">
      <c r="B61" s="351" t="s">
        <v>396</v>
      </c>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5"/>
    </row>
    <row r="62" spans="2:54" s="351" customFormat="1" ht="17.25" customHeight="1" x14ac:dyDescent="0.1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row>
    <row r="63" spans="2:54" s="351" customFormat="1" ht="17.25" customHeight="1" x14ac:dyDescent="0.15">
      <c r="B63" s="351" t="s">
        <v>397</v>
      </c>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5"/>
      <c r="AY63" s="395"/>
      <c r="AZ63" s="395"/>
      <c r="BA63" s="395"/>
      <c r="BB63" s="395"/>
    </row>
    <row r="64" spans="2:54" s="351" customFormat="1" ht="17.25" customHeight="1" x14ac:dyDescent="0.15">
      <c r="E64" s="395"/>
      <c r="F64" s="395"/>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5"/>
      <c r="AY64" s="395"/>
      <c r="AZ64" s="395"/>
      <c r="BA64" s="395"/>
      <c r="BB64" s="395"/>
    </row>
    <row r="65" spans="2:71" s="351" customFormat="1" ht="17.25" customHeight="1" x14ac:dyDescent="0.2">
      <c r="B65" s="351" t="s">
        <v>398</v>
      </c>
      <c r="BL65" s="396"/>
      <c r="BM65" s="397"/>
      <c r="BN65" s="396"/>
      <c r="BO65" s="396"/>
      <c r="BP65" s="396"/>
      <c r="BQ65" s="398"/>
      <c r="BR65" s="399"/>
      <c r="BS65" s="399"/>
    </row>
    <row r="66" spans="2:71" s="351" customFormat="1" ht="17.25" customHeight="1" x14ac:dyDescent="0.1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5"/>
    </row>
    <row r="67" spans="2:71" s="351" customFormat="1" ht="17.25" customHeight="1" x14ac:dyDescent="0.15">
      <c r="B67" s="351" t="s">
        <v>399</v>
      </c>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5"/>
      <c r="AY67" s="395"/>
      <c r="AZ67" s="395"/>
      <c r="BA67" s="395"/>
      <c r="BB67" s="395"/>
    </row>
    <row r="68" spans="2:71" s="351" customFormat="1" ht="17.25" customHeight="1" x14ac:dyDescent="0.15">
      <c r="B68" s="351" t="s">
        <v>400</v>
      </c>
      <c r="E68" s="395"/>
      <c r="F68" s="395"/>
      <c r="G68" s="395"/>
      <c r="H68" s="395"/>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5"/>
      <c r="AL68" s="395"/>
      <c r="AM68" s="395"/>
      <c r="AN68" s="395"/>
      <c r="AO68" s="395"/>
      <c r="AP68" s="395"/>
      <c r="AQ68" s="395"/>
      <c r="AR68" s="395"/>
      <c r="AS68" s="395"/>
      <c r="AT68" s="395"/>
      <c r="AU68" s="395"/>
      <c r="AV68" s="395"/>
      <c r="AW68" s="395"/>
      <c r="AX68" s="395"/>
      <c r="AY68" s="395"/>
      <c r="AZ68" s="395"/>
      <c r="BA68" s="395"/>
      <c r="BB68" s="395"/>
    </row>
    <row r="69" spans="2:71" s="351" customFormat="1" ht="17.25" customHeight="1" x14ac:dyDescent="0.15">
      <c r="E69" s="395"/>
      <c r="F69" s="395"/>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395"/>
      <c r="AV69" s="395"/>
      <c r="AW69" s="395"/>
      <c r="AX69" s="395"/>
      <c r="AY69" s="395"/>
      <c r="AZ69" s="395"/>
      <c r="BA69" s="395"/>
      <c r="BB69" s="395"/>
    </row>
    <row r="70" spans="2:71" ht="17.25" customHeight="1" x14ac:dyDescent="0.15">
      <c r="B70" s="377" t="s">
        <v>401</v>
      </c>
    </row>
    <row r="71" spans="2:71" ht="17.25" customHeight="1" x14ac:dyDescent="0.15">
      <c r="B71" s="351" t="s">
        <v>402</v>
      </c>
    </row>
    <row r="72" spans="2:71" ht="17.25" customHeight="1" x14ac:dyDescent="0.15"/>
    <row r="73" spans="2:71" ht="17.25" customHeight="1" x14ac:dyDescent="0.15"/>
  </sheetData>
  <mergeCells count="1">
    <mergeCell ref="F4:K5"/>
  </mergeCells>
  <phoneticPr fontId="5"/>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85" zoomScaleNormal="85" workbookViewId="0"/>
  </sheetViews>
  <sheetFormatPr defaultRowHeight="18.75" x14ac:dyDescent="0.15"/>
  <cols>
    <col min="1" max="1" width="1.75" style="402" customWidth="1"/>
    <col min="2" max="2" width="9" style="402"/>
    <col min="3" max="12" width="40.625" style="402" customWidth="1"/>
    <col min="13" max="16384" width="9" style="402"/>
  </cols>
  <sheetData>
    <row r="1" spans="1:12" x14ac:dyDescent="0.15">
      <c r="A1" s="400"/>
      <c r="B1" s="401" t="s">
        <v>403</v>
      </c>
      <c r="C1" s="401"/>
      <c r="D1" s="401"/>
    </row>
    <row r="2" spans="1:12" x14ac:dyDescent="0.15">
      <c r="A2" s="400"/>
      <c r="B2" s="401"/>
      <c r="C2" s="401"/>
      <c r="D2" s="401"/>
    </row>
    <row r="3" spans="1:12" x14ac:dyDescent="0.15">
      <c r="A3" s="400"/>
      <c r="B3" s="403" t="s">
        <v>256</v>
      </c>
      <c r="C3" s="403" t="s">
        <v>404</v>
      </c>
      <c r="D3" s="401"/>
    </row>
    <row r="4" spans="1:12" x14ac:dyDescent="0.15">
      <c r="A4" s="400"/>
      <c r="B4" s="404">
        <v>1</v>
      </c>
      <c r="C4" s="405" t="s">
        <v>231</v>
      </c>
      <c r="D4" s="401"/>
    </row>
    <row r="5" spans="1:12" x14ac:dyDescent="0.15">
      <c r="A5" s="400"/>
      <c r="B5" s="404">
        <v>2</v>
      </c>
      <c r="C5" s="405" t="s">
        <v>405</v>
      </c>
    </row>
    <row r="6" spans="1:12" x14ac:dyDescent="0.15">
      <c r="A6" s="400"/>
      <c r="B6" s="404">
        <v>3</v>
      </c>
      <c r="C6" s="405" t="s">
        <v>405</v>
      </c>
      <c r="D6" s="401"/>
    </row>
    <row r="7" spans="1:12" x14ac:dyDescent="0.15">
      <c r="A7" s="400"/>
      <c r="B7" s="404">
        <v>4</v>
      </c>
      <c r="C7" s="405" t="s">
        <v>405</v>
      </c>
      <c r="D7" s="401"/>
    </row>
    <row r="8" spans="1:12" x14ac:dyDescent="0.15">
      <c r="A8" s="400"/>
      <c r="B8" s="404">
        <v>5</v>
      </c>
      <c r="C8" s="405" t="s">
        <v>405</v>
      </c>
      <c r="D8" s="401"/>
    </row>
    <row r="9" spans="1:12" x14ac:dyDescent="0.15">
      <c r="A9" s="400"/>
      <c r="B9" s="401"/>
      <c r="C9" s="401"/>
      <c r="D9" s="401"/>
    </row>
    <row r="10" spans="1:12" x14ac:dyDescent="0.15">
      <c r="A10" s="400"/>
      <c r="B10" s="401" t="s">
        <v>406</v>
      </c>
      <c r="C10" s="401"/>
      <c r="D10" s="401"/>
    </row>
    <row r="11" spans="1:12" ht="19.5" thickBot="1" x14ac:dyDescent="0.2">
      <c r="A11" s="400"/>
      <c r="B11" s="401"/>
      <c r="C11" s="401"/>
      <c r="D11" s="401"/>
    </row>
    <row r="12" spans="1:12" ht="19.5" thickBot="1" x14ac:dyDescent="0.2">
      <c r="A12" s="400"/>
      <c r="B12" s="406" t="s">
        <v>369</v>
      </c>
      <c r="C12" s="407" t="s">
        <v>269</v>
      </c>
      <c r="D12" s="408" t="s">
        <v>278</v>
      </c>
      <c r="E12" s="408" t="s">
        <v>285</v>
      </c>
      <c r="F12" s="408" t="s">
        <v>284</v>
      </c>
      <c r="G12" s="409" t="s">
        <v>293</v>
      </c>
      <c r="H12" s="410" t="s">
        <v>405</v>
      </c>
      <c r="I12" s="410" t="s">
        <v>405</v>
      </c>
      <c r="J12" s="410" t="s">
        <v>405</v>
      </c>
      <c r="K12" s="410" t="s">
        <v>405</v>
      </c>
      <c r="L12" s="411" t="s">
        <v>405</v>
      </c>
    </row>
    <row r="13" spans="1:12" x14ac:dyDescent="0.15">
      <c r="A13" s="400"/>
      <c r="B13" s="872" t="s">
        <v>407</v>
      </c>
      <c r="C13" s="412" t="s">
        <v>405</v>
      </c>
      <c r="D13" s="413" t="s">
        <v>279</v>
      </c>
      <c r="E13" s="413" t="s">
        <v>286</v>
      </c>
      <c r="F13" s="413" t="s">
        <v>296</v>
      </c>
      <c r="G13" s="414" t="s">
        <v>408</v>
      </c>
      <c r="H13" s="415" t="s">
        <v>405</v>
      </c>
      <c r="I13" s="415" t="s">
        <v>405</v>
      </c>
      <c r="J13" s="415" t="s">
        <v>405</v>
      </c>
      <c r="K13" s="415" t="s">
        <v>405</v>
      </c>
      <c r="L13" s="416" t="s">
        <v>405</v>
      </c>
    </row>
    <row r="14" spans="1:12" x14ac:dyDescent="0.15">
      <c r="B14" s="873"/>
      <c r="C14" s="417" t="s">
        <v>405</v>
      </c>
      <c r="D14" s="418" t="s">
        <v>409</v>
      </c>
      <c r="E14" s="418" t="s">
        <v>291</v>
      </c>
      <c r="F14" s="418" t="s">
        <v>405</v>
      </c>
      <c r="G14" s="419" t="s">
        <v>410</v>
      </c>
      <c r="H14" s="418" t="s">
        <v>405</v>
      </c>
      <c r="I14" s="418" t="s">
        <v>405</v>
      </c>
      <c r="J14" s="418" t="s">
        <v>405</v>
      </c>
      <c r="K14" s="418" t="s">
        <v>405</v>
      </c>
      <c r="L14" s="420" t="s">
        <v>405</v>
      </c>
    </row>
    <row r="15" spans="1:12" x14ac:dyDescent="0.15">
      <c r="B15" s="873"/>
      <c r="C15" s="417" t="s">
        <v>405</v>
      </c>
      <c r="D15" s="418" t="s">
        <v>411</v>
      </c>
      <c r="E15" s="421" t="s">
        <v>405</v>
      </c>
      <c r="F15" s="421" t="s">
        <v>405</v>
      </c>
      <c r="G15" s="419" t="s">
        <v>412</v>
      </c>
      <c r="H15" s="421" t="s">
        <v>405</v>
      </c>
      <c r="I15" s="421" t="s">
        <v>405</v>
      </c>
      <c r="J15" s="421" t="s">
        <v>405</v>
      </c>
      <c r="K15" s="421" t="s">
        <v>405</v>
      </c>
      <c r="L15" s="422" t="s">
        <v>405</v>
      </c>
    </row>
    <row r="16" spans="1:12" x14ac:dyDescent="0.15">
      <c r="B16" s="873"/>
      <c r="C16" s="417" t="s">
        <v>405</v>
      </c>
      <c r="D16" s="421" t="s">
        <v>405</v>
      </c>
      <c r="E16" s="421" t="s">
        <v>405</v>
      </c>
      <c r="F16" s="421" t="s">
        <v>405</v>
      </c>
      <c r="G16" s="419" t="s">
        <v>286</v>
      </c>
      <c r="H16" s="421" t="s">
        <v>405</v>
      </c>
      <c r="I16" s="421" t="s">
        <v>405</v>
      </c>
      <c r="J16" s="421" t="s">
        <v>405</v>
      </c>
      <c r="K16" s="421" t="s">
        <v>405</v>
      </c>
      <c r="L16" s="422" t="s">
        <v>405</v>
      </c>
    </row>
    <row r="17" spans="2:12" x14ac:dyDescent="0.15">
      <c r="B17" s="873"/>
      <c r="C17" s="417" t="s">
        <v>405</v>
      </c>
      <c r="D17" s="421" t="s">
        <v>405</v>
      </c>
      <c r="E17" s="421" t="s">
        <v>405</v>
      </c>
      <c r="F17" s="421" t="s">
        <v>405</v>
      </c>
      <c r="G17" s="419" t="s">
        <v>291</v>
      </c>
      <c r="H17" s="421" t="s">
        <v>405</v>
      </c>
      <c r="I17" s="421" t="s">
        <v>405</v>
      </c>
      <c r="J17" s="421" t="s">
        <v>405</v>
      </c>
      <c r="K17" s="421" t="s">
        <v>405</v>
      </c>
      <c r="L17" s="422" t="s">
        <v>405</v>
      </c>
    </row>
    <row r="18" spans="2:12" x14ac:dyDescent="0.15">
      <c r="B18" s="873"/>
      <c r="C18" s="417" t="s">
        <v>405</v>
      </c>
      <c r="D18" s="421" t="s">
        <v>405</v>
      </c>
      <c r="E18" s="421" t="s">
        <v>405</v>
      </c>
      <c r="F18" s="421" t="s">
        <v>405</v>
      </c>
      <c r="G18" s="419" t="s">
        <v>413</v>
      </c>
      <c r="H18" s="421" t="s">
        <v>405</v>
      </c>
      <c r="I18" s="421" t="s">
        <v>405</v>
      </c>
      <c r="J18" s="421" t="s">
        <v>405</v>
      </c>
      <c r="K18" s="421" t="s">
        <v>405</v>
      </c>
      <c r="L18" s="422" t="s">
        <v>405</v>
      </c>
    </row>
    <row r="19" spans="2:12" x14ac:dyDescent="0.15">
      <c r="B19" s="873"/>
      <c r="C19" s="417" t="s">
        <v>405</v>
      </c>
      <c r="D19" s="421" t="s">
        <v>405</v>
      </c>
      <c r="E19" s="421" t="s">
        <v>405</v>
      </c>
      <c r="F19" s="421" t="s">
        <v>405</v>
      </c>
      <c r="G19" s="419" t="s">
        <v>414</v>
      </c>
      <c r="H19" s="421" t="s">
        <v>405</v>
      </c>
      <c r="I19" s="421" t="s">
        <v>405</v>
      </c>
      <c r="J19" s="421" t="s">
        <v>405</v>
      </c>
      <c r="K19" s="421" t="s">
        <v>405</v>
      </c>
      <c r="L19" s="422" t="s">
        <v>405</v>
      </c>
    </row>
    <row r="20" spans="2:12" x14ac:dyDescent="0.15">
      <c r="B20" s="873"/>
      <c r="C20" s="417" t="s">
        <v>405</v>
      </c>
      <c r="D20" s="421" t="s">
        <v>405</v>
      </c>
      <c r="E20" s="421" t="s">
        <v>405</v>
      </c>
      <c r="F20" s="421" t="s">
        <v>405</v>
      </c>
      <c r="G20" s="419" t="s">
        <v>415</v>
      </c>
      <c r="H20" s="421" t="s">
        <v>405</v>
      </c>
      <c r="I20" s="421" t="s">
        <v>405</v>
      </c>
      <c r="J20" s="421" t="s">
        <v>405</v>
      </c>
      <c r="K20" s="421" t="s">
        <v>405</v>
      </c>
      <c r="L20" s="422" t="s">
        <v>405</v>
      </c>
    </row>
    <row r="21" spans="2:12" x14ac:dyDescent="0.15">
      <c r="B21" s="873"/>
      <c r="C21" s="417" t="s">
        <v>405</v>
      </c>
      <c r="D21" s="421" t="s">
        <v>405</v>
      </c>
      <c r="E21" s="421" t="s">
        <v>405</v>
      </c>
      <c r="F21" s="421" t="s">
        <v>405</v>
      </c>
      <c r="G21" s="419" t="s">
        <v>416</v>
      </c>
      <c r="H21" s="421" t="s">
        <v>405</v>
      </c>
      <c r="I21" s="421" t="s">
        <v>405</v>
      </c>
      <c r="J21" s="421" t="s">
        <v>405</v>
      </c>
      <c r="K21" s="421" t="s">
        <v>405</v>
      </c>
      <c r="L21" s="422" t="s">
        <v>405</v>
      </c>
    </row>
    <row r="22" spans="2:12" x14ac:dyDescent="0.15">
      <c r="B22" s="873"/>
      <c r="C22" s="417" t="s">
        <v>405</v>
      </c>
      <c r="D22" s="421" t="s">
        <v>405</v>
      </c>
      <c r="E22" s="421" t="s">
        <v>405</v>
      </c>
      <c r="F22" s="421" t="s">
        <v>405</v>
      </c>
      <c r="G22" s="421" t="s">
        <v>405</v>
      </c>
      <c r="H22" s="421" t="s">
        <v>405</v>
      </c>
      <c r="I22" s="421" t="s">
        <v>405</v>
      </c>
      <c r="J22" s="421" t="s">
        <v>405</v>
      </c>
      <c r="K22" s="421" t="s">
        <v>405</v>
      </c>
      <c r="L22" s="422" t="s">
        <v>405</v>
      </c>
    </row>
    <row r="23" spans="2:12" x14ac:dyDescent="0.15">
      <c r="B23" s="873"/>
      <c r="C23" s="417" t="s">
        <v>405</v>
      </c>
      <c r="D23" s="421" t="s">
        <v>405</v>
      </c>
      <c r="E23" s="421" t="s">
        <v>405</v>
      </c>
      <c r="F23" s="421" t="s">
        <v>405</v>
      </c>
      <c r="G23" s="421" t="s">
        <v>405</v>
      </c>
      <c r="H23" s="421" t="s">
        <v>405</v>
      </c>
      <c r="I23" s="421" t="s">
        <v>405</v>
      </c>
      <c r="J23" s="421" t="s">
        <v>405</v>
      </c>
      <c r="K23" s="421" t="s">
        <v>405</v>
      </c>
      <c r="L23" s="422" t="s">
        <v>405</v>
      </c>
    </row>
    <row r="24" spans="2:12" x14ac:dyDescent="0.15">
      <c r="B24" s="873"/>
      <c r="C24" s="417" t="s">
        <v>405</v>
      </c>
      <c r="D24" s="421" t="s">
        <v>405</v>
      </c>
      <c r="E24" s="421" t="s">
        <v>405</v>
      </c>
      <c r="F24" s="421" t="s">
        <v>405</v>
      </c>
      <c r="G24" s="421" t="s">
        <v>405</v>
      </c>
      <c r="H24" s="421" t="s">
        <v>405</v>
      </c>
      <c r="I24" s="421" t="s">
        <v>405</v>
      </c>
      <c r="J24" s="421" t="s">
        <v>405</v>
      </c>
      <c r="K24" s="421" t="s">
        <v>405</v>
      </c>
      <c r="L24" s="422" t="s">
        <v>405</v>
      </c>
    </row>
    <row r="25" spans="2:12" ht="19.5" thickBot="1" x14ac:dyDescent="0.2">
      <c r="B25" s="874"/>
      <c r="C25" s="423" t="s">
        <v>405</v>
      </c>
      <c r="D25" s="424" t="s">
        <v>405</v>
      </c>
      <c r="E25" s="424" t="s">
        <v>405</v>
      </c>
      <c r="F25" s="424" t="s">
        <v>405</v>
      </c>
      <c r="G25" s="424" t="s">
        <v>405</v>
      </c>
      <c r="H25" s="424" t="s">
        <v>405</v>
      </c>
      <c r="I25" s="424" t="s">
        <v>405</v>
      </c>
      <c r="J25" s="424" t="s">
        <v>405</v>
      </c>
      <c r="K25" s="424" t="s">
        <v>405</v>
      </c>
      <c r="L25" s="425" t="s">
        <v>405</v>
      </c>
    </row>
    <row r="28" spans="2:12" x14ac:dyDescent="0.15">
      <c r="C28" s="402" t="s">
        <v>417</v>
      </c>
    </row>
    <row r="29" spans="2:12" x14ac:dyDescent="0.15">
      <c r="C29" s="402" t="s">
        <v>418</v>
      </c>
    </row>
    <row r="30" spans="2:12" x14ac:dyDescent="0.15">
      <c r="C30" s="402" t="s">
        <v>419</v>
      </c>
    </row>
    <row r="31" spans="2:12" x14ac:dyDescent="0.15">
      <c r="C31" s="402" t="s">
        <v>420</v>
      </c>
    </row>
    <row r="32" spans="2:12" x14ac:dyDescent="0.15">
      <c r="C32" s="402" t="s">
        <v>421</v>
      </c>
    </row>
    <row r="33" spans="3:3" x14ac:dyDescent="0.15">
      <c r="C33" s="402" t="s">
        <v>422</v>
      </c>
    </row>
    <row r="34" spans="3:3" x14ac:dyDescent="0.15">
      <c r="C34" s="402" t="s">
        <v>423</v>
      </c>
    </row>
    <row r="35" spans="3:3" x14ac:dyDescent="0.15">
      <c r="C35" s="402" t="s">
        <v>424</v>
      </c>
    </row>
    <row r="36" spans="3:3" x14ac:dyDescent="0.15">
      <c r="C36" s="402" t="s">
        <v>425</v>
      </c>
    </row>
    <row r="37" spans="3:3" x14ac:dyDescent="0.15">
      <c r="C37" s="402" t="s">
        <v>426</v>
      </c>
    </row>
    <row r="39" spans="3:3" x14ac:dyDescent="0.15">
      <c r="C39" s="402" t="s">
        <v>427</v>
      </c>
    </row>
    <row r="40" spans="3:3" x14ac:dyDescent="0.15">
      <c r="C40" s="402" t="s">
        <v>428</v>
      </c>
    </row>
    <row r="41" spans="3:3" x14ac:dyDescent="0.15">
      <c r="C41" s="402" t="s">
        <v>429</v>
      </c>
    </row>
    <row r="42" spans="3:3" x14ac:dyDescent="0.15">
      <c r="C42" s="402" t="s">
        <v>430</v>
      </c>
    </row>
    <row r="43" spans="3:3" x14ac:dyDescent="0.15">
      <c r="C43" s="402" t="s">
        <v>431</v>
      </c>
    </row>
    <row r="44" spans="3:3" x14ac:dyDescent="0.15">
      <c r="C44" s="402" t="s">
        <v>432</v>
      </c>
    </row>
  </sheetData>
  <mergeCells count="1">
    <mergeCell ref="B13:B25"/>
  </mergeCells>
  <phoneticPr fontId="5"/>
  <pageMargins left="0.70866141732283472" right="0.70866141732283472" top="0.74803149606299213" bottom="0.74803149606299213" header="0.31496062992125984" footer="0.31496062992125984"/>
  <pageSetup paperSize="9" scale="2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70" zoomScaleNormal="70" zoomScaleSheetLayoutView="70" workbookViewId="0">
      <selection activeCell="AB33" sqref="AB33"/>
    </sheetView>
  </sheetViews>
  <sheetFormatPr defaultColWidth="4.375" defaultRowHeight="20.25" customHeight="1" x14ac:dyDescent="0.15"/>
  <cols>
    <col min="1" max="1" width="1.625" style="197" customWidth="1"/>
    <col min="2" max="5" width="5.75" style="197" customWidth="1"/>
    <col min="6" max="6" width="16.5" style="197" hidden="1" customWidth="1"/>
    <col min="7" max="58" width="5.625" style="197" customWidth="1"/>
    <col min="59" max="16384" width="4.375" style="197"/>
  </cols>
  <sheetData>
    <row r="1" spans="2:64" s="150" customFormat="1" ht="20.25" customHeight="1" x14ac:dyDescent="0.15">
      <c r="C1" s="151" t="s">
        <v>228</v>
      </c>
      <c r="D1" s="151"/>
      <c r="E1" s="151"/>
      <c r="F1" s="151"/>
      <c r="G1" s="151"/>
      <c r="H1" s="152" t="s">
        <v>229</v>
      </c>
      <c r="J1" s="152"/>
      <c r="L1" s="151"/>
      <c r="M1" s="151"/>
      <c r="N1" s="151"/>
      <c r="O1" s="151"/>
      <c r="P1" s="151"/>
      <c r="Q1" s="151"/>
      <c r="R1" s="151"/>
      <c r="AM1" s="153"/>
      <c r="AN1" s="154"/>
      <c r="AO1" s="154" t="s">
        <v>230</v>
      </c>
      <c r="AP1" s="655" t="s">
        <v>231</v>
      </c>
      <c r="AQ1" s="656"/>
      <c r="AR1" s="656"/>
      <c r="AS1" s="656"/>
      <c r="AT1" s="656"/>
      <c r="AU1" s="656"/>
      <c r="AV1" s="656"/>
      <c r="AW1" s="656"/>
      <c r="AX1" s="656"/>
      <c r="AY1" s="656"/>
      <c r="AZ1" s="656"/>
      <c r="BA1" s="656"/>
      <c r="BB1" s="656"/>
      <c r="BC1" s="656"/>
      <c r="BD1" s="656"/>
      <c r="BE1" s="656"/>
      <c r="BF1" s="154" t="s">
        <v>232</v>
      </c>
    </row>
    <row r="2" spans="2:64" s="150" customFormat="1" ht="20.25" customHeight="1" x14ac:dyDescent="0.15">
      <c r="C2" s="151"/>
      <c r="D2" s="151"/>
      <c r="E2" s="151"/>
      <c r="F2" s="151"/>
      <c r="G2" s="151"/>
      <c r="J2" s="152"/>
      <c r="L2" s="151"/>
      <c r="M2" s="151"/>
      <c r="N2" s="151"/>
      <c r="O2" s="151"/>
      <c r="P2" s="151"/>
      <c r="Q2" s="151"/>
      <c r="R2" s="151"/>
      <c r="Y2" s="155" t="s">
        <v>233</v>
      </c>
      <c r="Z2" s="657">
        <v>3</v>
      </c>
      <c r="AA2" s="657"/>
      <c r="AB2" s="155" t="s">
        <v>234</v>
      </c>
      <c r="AC2" s="877">
        <f>IF(Z2=0,"",YEAR(DATE(2018+Z2,1,1)))</f>
        <v>2021</v>
      </c>
      <c r="AD2" s="877"/>
      <c r="AE2" s="156" t="s">
        <v>235</v>
      </c>
      <c r="AF2" s="156" t="s">
        <v>236</v>
      </c>
      <c r="AG2" s="657">
        <v>4</v>
      </c>
      <c r="AH2" s="657"/>
      <c r="AI2" s="156" t="s">
        <v>237</v>
      </c>
      <c r="AM2" s="153"/>
      <c r="AN2" s="154"/>
      <c r="AO2" s="154" t="s">
        <v>238</v>
      </c>
      <c r="AP2" s="657" t="s">
        <v>239</v>
      </c>
      <c r="AQ2" s="657"/>
      <c r="AR2" s="657"/>
      <c r="AS2" s="657"/>
      <c r="AT2" s="657"/>
      <c r="AU2" s="657"/>
      <c r="AV2" s="657"/>
      <c r="AW2" s="657"/>
      <c r="AX2" s="657"/>
      <c r="AY2" s="657"/>
      <c r="AZ2" s="657"/>
      <c r="BA2" s="657"/>
      <c r="BB2" s="657"/>
      <c r="BC2" s="657"/>
      <c r="BD2" s="657"/>
      <c r="BE2" s="657"/>
      <c r="BF2" s="154" t="s">
        <v>232</v>
      </c>
    </row>
    <row r="3" spans="2:64" s="157" customFormat="1" ht="20.25" customHeight="1" x14ac:dyDescent="0.15">
      <c r="G3" s="152"/>
      <c r="J3" s="152"/>
      <c r="L3" s="154"/>
      <c r="M3" s="154"/>
      <c r="N3" s="154"/>
      <c r="O3" s="154"/>
      <c r="P3" s="154"/>
      <c r="Q3" s="154"/>
      <c r="R3" s="154"/>
      <c r="Z3" s="158"/>
      <c r="AA3" s="158"/>
      <c r="AB3" s="159"/>
      <c r="AC3" s="160"/>
      <c r="AD3" s="159"/>
      <c r="BA3" s="161" t="s">
        <v>240</v>
      </c>
      <c r="BB3" s="646" t="s">
        <v>241</v>
      </c>
      <c r="BC3" s="647"/>
      <c r="BD3" s="647"/>
      <c r="BE3" s="648"/>
      <c r="BF3" s="154"/>
    </row>
    <row r="4" spans="2:64" s="157" customFormat="1" ht="18.75" x14ac:dyDescent="0.15">
      <c r="G4" s="152"/>
      <c r="J4" s="152"/>
      <c r="L4" s="154"/>
      <c r="M4" s="154"/>
      <c r="N4" s="154"/>
      <c r="O4" s="154"/>
      <c r="P4" s="154"/>
      <c r="Q4" s="154"/>
      <c r="R4" s="154"/>
      <c r="Z4" s="162"/>
      <c r="AA4" s="162"/>
      <c r="AG4" s="150"/>
      <c r="AH4" s="150"/>
      <c r="AI4" s="150"/>
      <c r="AJ4" s="150"/>
      <c r="AK4" s="150"/>
      <c r="AL4" s="150"/>
      <c r="AM4" s="150"/>
      <c r="AN4" s="150"/>
      <c r="AO4" s="150"/>
      <c r="AP4" s="150"/>
      <c r="AQ4" s="150"/>
      <c r="AR4" s="150"/>
      <c r="AS4" s="150"/>
      <c r="AT4" s="150"/>
      <c r="AU4" s="150"/>
      <c r="AV4" s="150"/>
      <c r="AW4" s="150"/>
      <c r="AX4" s="150"/>
      <c r="AY4" s="150"/>
      <c r="AZ4" s="150"/>
      <c r="BA4" s="161" t="s">
        <v>242</v>
      </c>
      <c r="BB4" s="646" t="s">
        <v>243</v>
      </c>
      <c r="BC4" s="647"/>
      <c r="BD4" s="647"/>
      <c r="BE4" s="648"/>
      <c r="BF4" s="163"/>
    </row>
    <row r="5" spans="2:64" s="157" customFormat="1" ht="6.75" customHeight="1" x14ac:dyDescent="0.15">
      <c r="C5" s="164"/>
      <c r="D5" s="164"/>
      <c r="E5" s="164"/>
      <c r="F5" s="164"/>
      <c r="G5" s="165"/>
      <c r="H5" s="164"/>
      <c r="I5" s="164"/>
      <c r="J5" s="165"/>
      <c r="K5" s="164"/>
      <c r="L5" s="166"/>
      <c r="M5" s="166"/>
      <c r="N5" s="166"/>
      <c r="O5" s="166"/>
      <c r="P5" s="166"/>
      <c r="Q5" s="166"/>
      <c r="R5" s="166"/>
      <c r="S5" s="164"/>
      <c r="T5" s="164"/>
      <c r="U5" s="164"/>
      <c r="V5" s="164"/>
      <c r="W5" s="164"/>
      <c r="X5" s="164"/>
      <c r="Y5" s="164"/>
      <c r="Z5" s="167"/>
      <c r="AA5" s="167"/>
      <c r="AB5" s="164"/>
      <c r="AC5" s="164"/>
      <c r="AD5" s="164"/>
      <c r="AE5" s="164"/>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63"/>
      <c r="BF5" s="163"/>
    </row>
    <row r="6" spans="2:64" s="157" customFormat="1" ht="20.25" customHeight="1" x14ac:dyDescent="0.15">
      <c r="C6" s="164"/>
      <c r="D6" s="164"/>
      <c r="E6" s="164"/>
      <c r="F6" s="164"/>
      <c r="G6" s="165"/>
      <c r="H6" s="164"/>
      <c r="I6" s="164"/>
      <c r="J6" s="165"/>
      <c r="K6" s="164"/>
      <c r="L6" s="166"/>
      <c r="M6" s="166"/>
      <c r="N6" s="166"/>
      <c r="O6" s="166"/>
      <c r="P6" s="166"/>
      <c r="Q6" s="166"/>
      <c r="R6" s="166"/>
      <c r="S6" s="164"/>
      <c r="T6" s="164"/>
      <c r="U6" s="164"/>
      <c r="V6" s="164"/>
      <c r="W6" s="164"/>
      <c r="X6" s="164"/>
      <c r="Y6" s="164"/>
      <c r="Z6" s="167"/>
      <c r="AA6" s="167"/>
      <c r="AB6" s="164"/>
      <c r="AC6" s="164"/>
      <c r="AD6" s="164"/>
      <c r="AE6" s="164"/>
      <c r="AG6" s="150"/>
      <c r="AH6" s="150"/>
      <c r="AI6" s="150"/>
      <c r="AJ6" s="150"/>
      <c r="AK6" s="150"/>
      <c r="AL6" s="150" t="s">
        <v>244</v>
      </c>
      <c r="AM6" s="150"/>
      <c r="AN6" s="150"/>
      <c r="AO6" s="150"/>
      <c r="AP6" s="150"/>
      <c r="AQ6" s="150"/>
      <c r="AR6" s="150"/>
      <c r="AS6" s="150"/>
      <c r="AT6" s="168"/>
      <c r="AU6" s="168"/>
      <c r="AV6" s="169"/>
      <c r="AW6" s="150"/>
      <c r="AX6" s="649">
        <v>40</v>
      </c>
      <c r="AY6" s="650"/>
      <c r="AZ6" s="169" t="s">
        <v>245</v>
      </c>
      <c r="BA6" s="150"/>
      <c r="BB6" s="649">
        <v>160</v>
      </c>
      <c r="BC6" s="650"/>
      <c r="BD6" s="169" t="s">
        <v>246</v>
      </c>
      <c r="BE6" s="150"/>
      <c r="BF6" s="163"/>
    </row>
    <row r="7" spans="2:64" s="157" customFormat="1" ht="6.75" customHeight="1" x14ac:dyDescent="0.15">
      <c r="C7" s="164"/>
      <c r="D7" s="164"/>
      <c r="E7" s="164"/>
      <c r="F7" s="164"/>
      <c r="G7" s="165"/>
      <c r="H7" s="164"/>
      <c r="I7" s="164"/>
      <c r="J7" s="165"/>
      <c r="K7" s="164"/>
      <c r="L7" s="166"/>
      <c r="M7" s="166"/>
      <c r="N7" s="166"/>
      <c r="O7" s="166"/>
      <c r="P7" s="166"/>
      <c r="Q7" s="166"/>
      <c r="R7" s="166"/>
      <c r="S7" s="164"/>
      <c r="T7" s="164"/>
      <c r="U7" s="164"/>
      <c r="V7" s="164"/>
      <c r="W7" s="164"/>
      <c r="X7" s="164"/>
      <c r="Y7" s="164"/>
      <c r="Z7" s="167"/>
      <c r="AA7" s="167"/>
      <c r="AB7" s="164"/>
      <c r="AC7" s="164"/>
      <c r="AD7" s="164"/>
      <c r="AE7" s="164"/>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63"/>
      <c r="BF7" s="163"/>
    </row>
    <row r="8" spans="2:64" s="157" customFormat="1" ht="20.25" customHeight="1" x14ac:dyDescent="0.15">
      <c r="B8" s="170"/>
      <c r="C8" s="170"/>
      <c r="D8" s="170"/>
      <c r="E8" s="170"/>
      <c r="F8" s="170"/>
      <c r="G8" s="171"/>
      <c r="H8" s="171"/>
      <c r="I8" s="171"/>
      <c r="J8" s="170"/>
      <c r="K8" s="170"/>
      <c r="L8" s="171"/>
      <c r="M8" s="171"/>
      <c r="N8" s="171"/>
      <c r="O8" s="170"/>
      <c r="P8" s="171"/>
      <c r="Q8" s="171"/>
      <c r="R8" s="171"/>
      <c r="S8" s="172"/>
      <c r="T8" s="173"/>
      <c r="U8" s="173"/>
      <c r="V8" s="174"/>
      <c r="Z8" s="167"/>
      <c r="AA8" s="175"/>
      <c r="AB8" s="165"/>
      <c r="AC8" s="167"/>
      <c r="AD8" s="167"/>
      <c r="AE8" s="167"/>
      <c r="AF8" s="176"/>
      <c r="AG8" s="177"/>
      <c r="AH8" s="177"/>
      <c r="AI8" s="177"/>
      <c r="AJ8" s="178"/>
      <c r="AK8" s="166"/>
      <c r="AL8" s="175"/>
      <c r="AM8" s="175"/>
      <c r="AN8" s="165"/>
      <c r="AO8" s="168"/>
      <c r="AP8" s="168"/>
      <c r="AQ8" s="168"/>
      <c r="AR8" s="179"/>
      <c r="AS8" s="179"/>
      <c r="AT8" s="150"/>
      <c r="AU8" s="168"/>
      <c r="AV8" s="168"/>
      <c r="AW8" s="170"/>
      <c r="AX8" s="150"/>
      <c r="AY8" s="150" t="s">
        <v>247</v>
      </c>
      <c r="AZ8" s="150"/>
      <c r="BA8" s="150"/>
      <c r="BB8" s="875">
        <f>DAY(EOMONTH(DATE(AC2,AG2,1),0))</f>
        <v>30</v>
      </c>
      <c r="BC8" s="876"/>
      <c r="BD8" s="150" t="s">
        <v>248</v>
      </c>
      <c r="BE8" s="150"/>
      <c r="BF8" s="150"/>
      <c r="BJ8" s="154"/>
      <c r="BK8" s="154"/>
      <c r="BL8" s="154"/>
    </row>
    <row r="9" spans="2:64" s="157" customFormat="1" ht="6" customHeight="1" x14ac:dyDescent="0.15">
      <c r="B9" s="180"/>
      <c r="C9" s="180"/>
      <c r="D9" s="180"/>
      <c r="E9" s="180"/>
      <c r="F9" s="180"/>
      <c r="G9" s="170"/>
      <c r="H9" s="171"/>
      <c r="I9" s="168"/>
      <c r="J9" s="168"/>
      <c r="K9" s="180"/>
      <c r="L9" s="170"/>
      <c r="M9" s="171"/>
      <c r="N9" s="168"/>
      <c r="O9" s="168"/>
      <c r="P9" s="170"/>
      <c r="Q9" s="168"/>
      <c r="R9" s="180"/>
      <c r="S9" s="168"/>
      <c r="T9" s="168"/>
      <c r="U9" s="168"/>
      <c r="V9" s="168"/>
      <c r="Z9" s="164"/>
      <c r="AA9" s="178"/>
      <c r="AB9" s="178"/>
      <c r="AC9" s="164"/>
      <c r="AD9" s="164"/>
      <c r="AE9" s="164"/>
      <c r="AF9" s="181"/>
      <c r="AG9" s="167"/>
      <c r="AH9" s="178"/>
      <c r="AI9" s="164"/>
      <c r="AJ9" s="177"/>
      <c r="AK9" s="178"/>
      <c r="AL9" s="178"/>
      <c r="AM9" s="178"/>
      <c r="AN9" s="178"/>
      <c r="AO9" s="164"/>
      <c r="AP9" s="150"/>
      <c r="AQ9" s="182"/>
      <c r="AR9" s="182"/>
      <c r="AS9" s="182"/>
      <c r="AT9" s="150"/>
      <c r="AU9" s="150"/>
      <c r="AV9" s="150"/>
      <c r="AW9" s="150"/>
      <c r="AX9" s="150"/>
      <c r="AY9" s="150"/>
      <c r="AZ9" s="150"/>
      <c r="BA9" s="150"/>
      <c r="BB9" s="150"/>
      <c r="BC9" s="150"/>
      <c r="BD9" s="150"/>
      <c r="BE9" s="150"/>
      <c r="BF9" s="150"/>
      <c r="BJ9" s="154"/>
      <c r="BK9" s="154"/>
      <c r="BL9" s="154"/>
    </row>
    <row r="10" spans="2:64" s="157" customFormat="1" ht="18.75" x14ac:dyDescent="0.2">
      <c r="B10" s="170"/>
      <c r="C10" s="170"/>
      <c r="D10" s="170"/>
      <c r="E10" s="170"/>
      <c r="F10" s="170"/>
      <c r="G10" s="171"/>
      <c r="H10" s="171"/>
      <c r="I10" s="171"/>
      <c r="J10" s="170"/>
      <c r="K10" s="170"/>
      <c r="L10" s="171"/>
      <c r="M10" s="171"/>
      <c r="N10" s="171"/>
      <c r="O10" s="170"/>
      <c r="P10" s="171"/>
      <c r="Q10" s="171"/>
      <c r="R10" s="171"/>
      <c r="S10" s="172"/>
      <c r="T10" s="173"/>
      <c r="U10" s="173"/>
      <c r="V10" s="174"/>
      <c r="Z10" s="167"/>
      <c r="AA10" s="175"/>
      <c r="AB10" s="165"/>
      <c r="AC10" s="167"/>
      <c r="AD10" s="167"/>
      <c r="AE10" s="167"/>
      <c r="AF10" s="181"/>
      <c r="AG10" s="177"/>
      <c r="AH10" s="177"/>
      <c r="AI10" s="177"/>
      <c r="AJ10" s="178"/>
      <c r="AK10" s="166"/>
      <c r="AL10" s="175"/>
      <c r="AM10" s="150"/>
      <c r="AN10" s="150"/>
      <c r="AO10" s="183"/>
      <c r="AP10" s="183"/>
      <c r="AQ10" s="183"/>
      <c r="AR10" s="169"/>
      <c r="AS10" s="182"/>
      <c r="AT10" s="182"/>
      <c r="AU10" s="182"/>
      <c r="AV10" s="178"/>
      <c r="AW10" s="178"/>
      <c r="AX10" s="184"/>
      <c r="AY10" s="184"/>
      <c r="AZ10" s="163" t="s">
        <v>249</v>
      </c>
      <c r="BA10" s="178"/>
      <c r="BB10" s="649">
        <v>1</v>
      </c>
      <c r="BC10" s="653"/>
      <c r="BD10" s="650"/>
      <c r="BE10" s="185" t="s">
        <v>250</v>
      </c>
      <c r="BF10" s="150"/>
      <c r="BJ10" s="154"/>
      <c r="BK10" s="154"/>
      <c r="BL10" s="154"/>
    </row>
    <row r="11" spans="2:64" s="157" customFormat="1" ht="6" customHeight="1" x14ac:dyDescent="0.2">
      <c r="B11" s="180"/>
      <c r="C11" s="180"/>
      <c r="D11" s="180"/>
      <c r="E11" s="180"/>
      <c r="F11" s="186"/>
      <c r="G11" s="180"/>
      <c r="H11" s="180"/>
      <c r="I11" s="180"/>
      <c r="J11" s="180"/>
      <c r="K11" s="170"/>
      <c r="L11" s="171"/>
      <c r="M11" s="168"/>
      <c r="N11" s="168"/>
      <c r="O11" s="170"/>
      <c r="P11" s="168"/>
      <c r="Q11" s="180"/>
      <c r="R11" s="168"/>
      <c r="S11" s="168"/>
      <c r="T11" s="168"/>
      <c r="U11" s="168"/>
      <c r="V11" s="186"/>
      <c r="Z11" s="164"/>
      <c r="AA11" s="178"/>
      <c r="AB11" s="178"/>
      <c r="AC11" s="164"/>
      <c r="AD11" s="164"/>
      <c r="AE11" s="164"/>
      <c r="AF11" s="181"/>
      <c r="AG11" s="167"/>
      <c r="AH11" s="177"/>
      <c r="AI11" s="178"/>
      <c r="AJ11" s="177"/>
      <c r="AK11" s="178"/>
      <c r="AL11" s="178"/>
      <c r="AM11" s="178"/>
      <c r="AN11" s="178"/>
      <c r="AO11" s="180"/>
      <c r="AP11" s="180"/>
      <c r="AQ11" s="170"/>
      <c r="AR11" s="187"/>
      <c r="AS11" s="182"/>
      <c r="AT11" s="182"/>
      <c r="AU11" s="182"/>
      <c r="AV11" s="178"/>
      <c r="AW11" s="178"/>
      <c r="AX11" s="184"/>
      <c r="AY11" s="184"/>
      <c r="AZ11" s="178"/>
      <c r="BA11" s="178"/>
      <c r="BB11" s="167"/>
      <c r="BC11" s="167"/>
      <c r="BD11" s="167"/>
      <c r="BE11" s="185"/>
      <c r="BF11" s="150"/>
      <c r="BJ11" s="154"/>
      <c r="BK11" s="154"/>
      <c r="BL11" s="154"/>
    </row>
    <row r="12" spans="2:64" s="157" customFormat="1" ht="20.25" customHeight="1" x14ac:dyDescent="0.2">
      <c r="B12" s="188"/>
      <c r="C12" s="188"/>
      <c r="D12" s="188"/>
      <c r="E12" s="188"/>
      <c r="F12" s="188"/>
      <c r="G12" s="188"/>
      <c r="H12" s="188"/>
      <c r="I12" s="188"/>
      <c r="J12" s="188"/>
      <c r="K12" s="188"/>
      <c r="L12" s="188"/>
      <c r="M12" s="188"/>
      <c r="N12" s="188"/>
      <c r="O12" s="188"/>
      <c r="P12" s="188"/>
      <c r="Q12" s="188"/>
      <c r="R12" s="188"/>
      <c r="S12" s="188"/>
      <c r="T12" s="188"/>
      <c r="U12" s="188"/>
      <c r="V12" s="188"/>
      <c r="Z12" s="170"/>
      <c r="AA12" s="189"/>
      <c r="AB12" s="189"/>
      <c r="AC12" s="170"/>
      <c r="AD12" s="167"/>
      <c r="AE12" s="167"/>
      <c r="AF12" s="176"/>
      <c r="AG12" s="165"/>
      <c r="AH12" s="177"/>
      <c r="AI12" s="178"/>
      <c r="AJ12" s="177"/>
      <c r="AK12" s="178"/>
      <c r="AL12" s="178"/>
      <c r="AM12" s="178"/>
      <c r="AN12" s="178"/>
      <c r="AO12" s="654"/>
      <c r="AP12" s="654"/>
      <c r="AQ12" s="654"/>
      <c r="AR12" s="169"/>
      <c r="AS12" s="182"/>
      <c r="AT12" s="182"/>
      <c r="AU12" s="182"/>
      <c r="AV12" s="178"/>
      <c r="AW12" s="178"/>
      <c r="AX12" s="184"/>
      <c r="AY12" s="184"/>
      <c r="AZ12" s="178"/>
      <c r="BA12" s="178"/>
      <c r="BB12" s="649">
        <v>1</v>
      </c>
      <c r="BC12" s="653"/>
      <c r="BD12" s="650"/>
      <c r="BE12" s="190" t="s">
        <v>251</v>
      </c>
      <c r="BF12" s="150"/>
      <c r="BJ12" s="154"/>
      <c r="BK12" s="154"/>
      <c r="BL12" s="154"/>
    </row>
    <row r="13" spans="2:64" s="157" customFormat="1" ht="6.75" customHeight="1" x14ac:dyDescent="0.2">
      <c r="B13" s="188"/>
      <c r="C13" s="188"/>
      <c r="D13" s="188"/>
      <c r="E13" s="188"/>
      <c r="F13" s="188"/>
      <c r="G13" s="188"/>
      <c r="H13" s="188"/>
      <c r="I13" s="188"/>
      <c r="J13" s="188"/>
      <c r="K13" s="188"/>
      <c r="L13" s="188"/>
      <c r="M13" s="188"/>
      <c r="N13" s="188"/>
      <c r="O13" s="188"/>
      <c r="P13" s="188"/>
      <c r="Q13" s="188"/>
      <c r="R13" s="188"/>
      <c r="S13" s="188"/>
      <c r="T13" s="188"/>
      <c r="U13" s="188"/>
      <c r="V13" s="188"/>
      <c r="Z13" s="171"/>
      <c r="AA13" s="191"/>
      <c r="AB13" s="191"/>
      <c r="AC13" s="171"/>
      <c r="AD13" s="177"/>
      <c r="AE13" s="177"/>
      <c r="AF13" s="181"/>
      <c r="AG13" s="150"/>
      <c r="AH13" s="150"/>
      <c r="AI13" s="150"/>
      <c r="AJ13" s="150"/>
      <c r="AK13" s="150"/>
      <c r="AL13" s="150"/>
      <c r="AM13" s="150"/>
      <c r="AN13" s="150"/>
      <c r="AO13" s="180"/>
      <c r="AP13" s="180"/>
      <c r="AQ13" s="180"/>
      <c r="AR13" s="150"/>
      <c r="AS13" s="182"/>
      <c r="AT13" s="182"/>
      <c r="AU13" s="182"/>
      <c r="AV13" s="178"/>
      <c r="AW13" s="178"/>
      <c r="AX13" s="184"/>
      <c r="AY13" s="184"/>
      <c r="AZ13" s="178"/>
      <c r="BA13" s="178"/>
      <c r="BB13" s="167"/>
      <c r="BC13" s="167"/>
      <c r="BD13" s="167"/>
      <c r="BE13" s="185"/>
      <c r="BF13" s="150"/>
      <c r="BJ13" s="154"/>
      <c r="BK13" s="154"/>
      <c r="BL13" s="154"/>
    </row>
    <row r="14" spans="2:64" s="157" customFormat="1" ht="18.75" x14ac:dyDescent="0.15">
      <c r="B14" s="188"/>
      <c r="C14" s="188"/>
      <c r="D14" s="188"/>
      <c r="E14" s="188"/>
      <c r="F14" s="188"/>
      <c r="G14" s="188"/>
      <c r="H14" s="188"/>
      <c r="I14" s="188"/>
      <c r="J14" s="188"/>
      <c r="K14" s="188"/>
      <c r="L14" s="188"/>
      <c r="M14" s="188"/>
      <c r="N14" s="188"/>
      <c r="O14" s="188"/>
      <c r="P14" s="188"/>
      <c r="Q14" s="188"/>
      <c r="R14" s="188"/>
      <c r="S14" s="188"/>
      <c r="T14" s="188"/>
      <c r="U14" s="188"/>
      <c r="V14" s="188"/>
      <c r="Z14" s="170"/>
      <c r="AA14" s="189"/>
      <c r="AB14" s="189"/>
      <c r="AC14" s="170"/>
      <c r="AD14" s="167"/>
      <c r="AE14" s="167"/>
      <c r="AF14" s="181"/>
      <c r="AG14" s="150"/>
      <c r="AH14" s="150"/>
      <c r="AI14" s="150"/>
      <c r="AJ14" s="150"/>
      <c r="AK14" s="150"/>
      <c r="AL14" s="150"/>
      <c r="AM14" s="150"/>
      <c r="AN14" s="150"/>
      <c r="AO14" s="168"/>
      <c r="AP14" s="168"/>
      <c r="AQ14" s="168"/>
      <c r="AR14" s="150"/>
      <c r="AS14" s="182"/>
      <c r="AT14" s="163" t="s">
        <v>252</v>
      </c>
      <c r="AU14" s="659">
        <v>0.39583333333333331</v>
      </c>
      <c r="AV14" s="660"/>
      <c r="AW14" s="661"/>
      <c r="AX14" s="167" t="s">
        <v>253</v>
      </c>
      <c r="AY14" s="659">
        <v>0.6875</v>
      </c>
      <c r="AZ14" s="660"/>
      <c r="BA14" s="661"/>
      <c r="BB14" s="166" t="s">
        <v>254</v>
      </c>
      <c r="BC14" s="878">
        <f>(AY14-AU14)*24</f>
        <v>7</v>
      </c>
      <c r="BD14" s="879"/>
      <c r="BE14" s="165" t="s">
        <v>255</v>
      </c>
      <c r="BF14" s="167"/>
      <c r="BJ14" s="154"/>
      <c r="BK14" s="154"/>
      <c r="BL14" s="154"/>
    </row>
    <row r="15" spans="2:64" s="157" customFormat="1" ht="6.75" customHeight="1" x14ac:dyDescent="0.15">
      <c r="C15" s="179"/>
      <c r="D15" s="179"/>
      <c r="E15" s="179"/>
      <c r="F15" s="179"/>
      <c r="G15" s="164"/>
      <c r="H15" s="164"/>
      <c r="I15" s="166"/>
      <c r="J15" s="167"/>
      <c r="K15" s="177"/>
      <c r="L15" s="178"/>
      <c r="M15" s="178"/>
      <c r="N15" s="167"/>
      <c r="O15" s="178"/>
      <c r="P15" s="164"/>
      <c r="Q15" s="177"/>
      <c r="R15" s="178"/>
      <c r="S15" s="178"/>
      <c r="T15" s="178"/>
      <c r="U15" s="178"/>
      <c r="V15" s="164"/>
      <c r="W15" s="166"/>
      <c r="X15" s="192"/>
      <c r="Y15" s="192"/>
      <c r="Z15" s="165"/>
      <c r="AA15" s="167"/>
      <c r="AB15" s="166"/>
      <c r="AC15" s="167"/>
      <c r="AD15" s="177"/>
      <c r="AE15" s="178"/>
      <c r="AF15" s="181"/>
      <c r="AG15" s="176"/>
      <c r="AH15" s="193"/>
      <c r="AI15" s="181"/>
      <c r="AJ15" s="193"/>
      <c r="AK15" s="181"/>
      <c r="AL15" s="181"/>
      <c r="AM15" s="181"/>
      <c r="AN15" s="181"/>
      <c r="AO15" s="194"/>
      <c r="AQ15" s="162"/>
      <c r="AR15" s="162"/>
      <c r="AS15" s="162"/>
      <c r="AT15" s="162"/>
      <c r="AU15" s="162"/>
      <c r="AV15" s="181"/>
      <c r="AW15" s="181"/>
      <c r="AX15" s="195"/>
      <c r="AY15" s="195"/>
      <c r="AZ15" s="181"/>
      <c r="BA15" s="181"/>
      <c r="BB15" s="176"/>
      <c r="BC15" s="176"/>
      <c r="BD15" s="176"/>
      <c r="BE15" s="196"/>
      <c r="BJ15" s="154"/>
      <c r="BK15" s="154"/>
      <c r="BL15" s="154"/>
    </row>
    <row r="16" spans="2:64" ht="8.4499999999999993" customHeight="1" thickBot="1" x14ac:dyDescent="0.2">
      <c r="C16" s="198"/>
      <c r="D16" s="198"/>
      <c r="E16" s="198"/>
      <c r="F16" s="198"/>
      <c r="G16" s="198"/>
      <c r="X16" s="198"/>
      <c r="AN16" s="198"/>
      <c r="BE16" s="199"/>
      <c r="BF16" s="199"/>
      <c r="BG16" s="199"/>
    </row>
    <row r="17" spans="2:58" ht="20.25" customHeight="1" x14ac:dyDescent="0.15">
      <c r="B17" s="880" t="s">
        <v>256</v>
      </c>
      <c r="C17" s="883" t="s">
        <v>257</v>
      </c>
      <c r="D17" s="884"/>
      <c r="E17" s="885"/>
      <c r="F17" s="200"/>
      <c r="G17" s="892" t="s">
        <v>258</v>
      </c>
      <c r="H17" s="895" t="s">
        <v>259</v>
      </c>
      <c r="I17" s="884"/>
      <c r="J17" s="884"/>
      <c r="K17" s="885"/>
      <c r="L17" s="895" t="s">
        <v>260</v>
      </c>
      <c r="M17" s="884"/>
      <c r="N17" s="884"/>
      <c r="O17" s="898"/>
      <c r="P17" s="901"/>
      <c r="Q17" s="902"/>
      <c r="R17" s="903"/>
      <c r="S17" s="694" t="s">
        <v>261</v>
      </c>
      <c r="T17" s="695"/>
      <c r="U17" s="695"/>
      <c r="V17" s="695"/>
      <c r="W17" s="695"/>
      <c r="X17" s="695"/>
      <c r="Y17" s="695"/>
      <c r="Z17" s="695"/>
      <c r="AA17" s="695"/>
      <c r="AB17" s="695"/>
      <c r="AC17" s="695"/>
      <c r="AD17" s="695"/>
      <c r="AE17" s="695"/>
      <c r="AF17" s="695"/>
      <c r="AG17" s="695"/>
      <c r="AH17" s="695"/>
      <c r="AI17" s="695"/>
      <c r="AJ17" s="695"/>
      <c r="AK17" s="695"/>
      <c r="AL17" s="695"/>
      <c r="AM17" s="695"/>
      <c r="AN17" s="695"/>
      <c r="AO17" s="695"/>
      <c r="AP17" s="695"/>
      <c r="AQ17" s="695"/>
      <c r="AR17" s="695"/>
      <c r="AS17" s="695"/>
      <c r="AT17" s="695"/>
      <c r="AU17" s="695"/>
      <c r="AV17" s="695"/>
      <c r="AW17" s="696"/>
      <c r="AX17" s="915" t="str">
        <f>IF(BB3="４週","(11) 1～4週目の勤務時間数合計","(11) 1か月の勤務時間数   合計")</f>
        <v>(11) 1～4週目の勤務時間数合計</v>
      </c>
      <c r="AY17" s="916"/>
      <c r="AZ17" s="921" t="s">
        <v>262</v>
      </c>
      <c r="BA17" s="922"/>
      <c r="BB17" s="927" t="s">
        <v>263</v>
      </c>
      <c r="BC17" s="928"/>
      <c r="BD17" s="928"/>
      <c r="BE17" s="928"/>
      <c r="BF17" s="929"/>
    </row>
    <row r="18" spans="2:58" ht="20.25" customHeight="1" x14ac:dyDescent="0.15">
      <c r="B18" s="881"/>
      <c r="C18" s="886"/>
      <c r="D18" s="887"/>
      <c r="E18" s="888"/>
      <c r="F18" s="201"/>
      <c r="G18" s="893"/>
      <c r="H18" s="896"/>
      <c r="I18" s="887"/>
      <c r="J18" s="887"/>
      <c r="K18" s="888"/>
      <c r="L18" s="896"/>
      <c r="M18" s="887"/>
      <c r="N18" s="887"/>
      <c r="O18" s="899"/>
      <c r="P18" s="904"/>
      <c r="Q18" s="905"/>
      <c r="R18" s="906"/>
      <c r="S18" s="936" t="s">
        <v>264</v>
      </c>
      <c r="T18" s="937"/>
      <c r="U18" s="937"/>
      <c r="V18" s="937"/>
      <c r="W18" s="937"/>
      <c r="X18" s="937"/>
      <c r="Y18" s="938"/>
      <c r="Z18" s="936" t="s">
        <v>265</v>
      </c>
      <c r="AA18" s="937"/>
      <c r="AB18" s="937"/>
      <c r="AC18" s="937"/>
      <c r="AD18" s="937"/>
      <c r="AE18" s="937"/>
      <c r="AF18" s="938"/>
      <c r="AG18" s="936" t="s">
        <v>266</v>
      </c>
      <c r="AH18" s="937"/>
      <c r="AI18" s="937"/>
      <c r="AJ18" s="937"/>
      <c r="AK18" s="937"/>
      <c r="AL18" s="937"/>
      <c r="AM18" s="938"/>
      <c r="AN18" s="936" t="s">
        <v>267</v>
      </c>
      <c r="AO18" s="937"/>
      <c r="AP18" s="937"/>
      <c r="AQ18" s="937"/>
      <c r="AR18" s="937"/>
      <c r="AS18" s="937"/>
      <c r="AT18" s="938"/>
      <c r="AU18" s="939" t="s">
        <v>268</v>
      </c>
      <c r="AV18" s="940"/>
      <c r="AW18" s="941"/>
      <c r="AX18" s="917"/>
      <c r="AY18" s="918"/>
      <c r="AZ18" s="923"/>
      <c r="BA18" s="924"/>
      <c r="BB18" s="930"/>
      <c r="BC18" s="931"/>
      <c r="BD18" s="931"/>
      <c r="BE18" s="931"/>
      <c r="BF18" s="932"/>
    </row>
    <row r="19" spans="2:58" ht="20.25" customHeight="1" x14ac:dyDescent="0.15">
      <c r="B19" s="881"/>
      <c r="C19" s="886"/>
      <c r="D19" s="887"/>
      <c r="E19" s="888"/>
      <c r="F19" s="201"/>
      <c r="G19" s="893"/>
      <c r="H19" s="896"/>
      <c r="I19" s="887"/>
      <c r="J19" s="887"/>
      <c r="K19" s="888"/>
      <c r="L19" s="896"/>
      <c r="M19" s="887"/>
      <c r="N19" s="887"/>
      <c r="O19" s="899"/>
      <c r="P19" s="904"/>
      <c r="Q19" s="905"/>
      <c r="R19" s="906"/>
      <c r="S19" s="202">
        <v>1</v>
      </c>
      <c r="T19" s="203">
        <v>2</v>
      </c>
      <c r="U19" s="203">
        <v>3</v>
      </c>
      <c r="V19" s="203">
        <v>4</v>
      </c>
      <c r="W19" s="203">
        <v>5</v>
      </c>
      <c r="X19" s="203">
        <v>6</v>
      </c>
      <c r="Y19" s="204">
        <v>7</v>
      </c>
      <c r="Z19" s="202">
        <v>8</v>
      </c>
      <c r="AA19" s="203">
        <v>9</v>
      </c>
      <c r="AB19" s="203">
        <v>10</v>
      </c>
      <c r="AC19" s="203">
        <v>11</v>
      </c>
      <c r="AD19" s="203">
        <v>12</v>
      </c>
      <c r="AE19" s="203">
        <v>13</v>
      </c>
      <c r="AF19" s="204">
        <v>14</v>
      </c>
      <c r="AG19" s="205">
        <v>15</v>
      </c>
      <c r="AH19" s="203">
        <v>16</v>
      </c>
      <c r="AI19" s="203">
        <v>17</v>
      </c>
      <c r="AJ19" s="203">
        <v>18</v>
      </c>
      <c r="AK19" s="203">
        <v>19</v>
      </c>
      <c r="AL19" s="203">
        <v>20</v>
      </c>
      <c r="AM19" s="204">
        <v>21</v>
      </c>
      <c r="AN19" s="202">
        <v>22</v>
      </c>
      <c r="AO19" s="203">
        <v>23</v>
      </c>
      <c r="AP19" s="203">
        <v>24</v>
      </c>
      <c r="AQ19" s="203">
        <v>25</v>
      </c>
      <c r="AR19" s="203">
        <v>26</v>
      </c>
      <c r="AS19" s="203">
        <v>27</v>
      </c>
      <c r="AT19" s="204">
        <v>28</v>
      </c>
      <c r="AU19" s="206" t="str">
        <f>IF($BB$3="暦月",IF(DAY(DATE($AC$2,$AG$2,29))=29,29,""),"")</f>
        <v/>
      </c>
      <c r="AV19" s="207" t="str">
        <f>IF($BB$3="暦月",IF(DAY(DATE($AC$2,$AG$2,30))=30,30,""),"")</f>
        <v/>
      </c>
      <c r="AW19" s="208" t="str">
        <f>IF($BB$3="暦月",IF(DAY(DATE($AC$2,$AG$2,31))=31,31,""),"")</f>
        <v/>
      </c>
      <c r="AX19" s="917"/>
      <c r="AY19" s="918"/>
      <c r="AZ19" s="923"/>
      <c r="BA19" s="924"/>
      <c r="BB19" s="930"/>
      <c r="BC19" s="931"/>
      <c r="BD19" s="931"/>
      <c r="BE19" s="931"/>
      <c r="BF19" s="932"/>
    </row>
    <row r="20" spans="2:58" ht="20.25" hidden="1" customHeight="1" x14ac:dyDescent="0.15">
      <c r="B20" s="881"/>
      <c r="C20" s="886"/>
      <c r="D20" s="887"/>
      <c r="E20" s="888"/>
      <c r="F20" s="201"/>
      <c r="G20" s="893"/>
      <c r="H20" s="896"/>
      <c r="I20" s="887"/>
      <c r="J20" s="887"/>
      <c r="K20" s="888"/>
      <c r="L20" s="896"/>
      <c r="M20" s="887"/>
      <c r="N20" s="887"/>
      <c r="O20" s="899"/>
      <c r="P20" s="904"/>
      <c r="Q20" s="905"/>
      <c r="R20" s="906"/>
      <c r="S20" s="202">
        <f>WEEKDAY(DATE($AC$2,$AG$2,1))</f>
        <v>5</v>
      </c>
      <c r="T20" s="203">
        <f>WEEKDAY(DATE($AC$2,$AG$2,2))</f>
        <v>6</v>
      </c>
      <c r="U20" s="203">
        <f>WEEKDAY(DATE($AC$2,$AG$2,3))</f>
        <v>7</v>
      </c>
      <c r="V20" s="203">
        <f>WEEKDAY(DATE($AC$2,$AG$2,4))</f>
        <v>1</v>
      </c>
      <c r="W20" s="203">
        <f>WEEKDAY(DATE($AC$2,$AG$2,5))</f>
        <v>2</v>
      </c>
      <c r="X20" s="203">
        <f>WEEKDAY(DATE($AC$2,$AG$2,6))</f>
        <v>3</v>
      </c>
      <c r="Y20" s="204">
        <f>WEEKDAY(DATE($AC$2,$AG$2,7))</f>
        <v>4</v>
      </c>
      <c r="Z20" s="202">
        <f>WEEKDAY(DATE($AC$2,$AG$2,8))</f>
        <v>5</v>
      </c>
      <c r="AA20" s="203">
        <f>WEEKDAY(DATE($AC$2,$AG$2,9))</f>
        <v>6</v>
      </c>
      <c r="AB20" s="203">
        <f>WEEKDAY(DATE($AC$2,$AG$2,10))</f>
        <v>7</v>
      </c>
      <c r="AC20" s="203">
        <f>WEEKDAY(DATE($AC$2,$AG$2,11))</f>
        <v>1</v>
      </c>
      <c r="AD20" s="203">
        <f>WEEKDAY(DATE($AC$2,$AG$2,12))</f>
        <v>2</v>
      </c>
      <c r="AE20" s="203">
        <f>WEEKDAY(DATE($AC$2,$AG$2,13))</f>
        <v>3</v>
      </c>
      <c r="AF20" s="204">
        <f>WEEKDAY(DATE($AC$2,$AG$2,14))</f>
        <v>4</v>
      </c>
      <c r="AG20" s="202">
        <f>WEEKDAY(DATE($AC$2,$AG$2,15))</f>
        <v>5</v>
      </c>
      <c r="AH20" s="203">
        <f>WEEKDAY(DATE($AC$2,$AG$2,16))</f>
        <v>6</v>
      </c>
      <c r="AI20" s="203">
        <f>WEEKDAY(DATE($AC$2,$AG$2,17))</f>
        <v>7</v>
      </c>
      <c r="AJ20" s="203">
        <f>WEEKDAY(DATE($AC$2,$AG$2,18))</f>
        <v>1</v>
      </c>
      <c r="AK20" s="203">
        <f>WEEKDAY(DATE($AC$2,$AG$2,19))</f>
        <v>2</v>
      </c>
      <c r="AL20" s="203">
        <f>WEEKDAY(DATE($AC$2,$AG$2,20))</f>
        <v>3</v>
      </c>
      <c r="AM20" s="204">
        <f>WEEKDAY(DATE($AC$2,$AG$2,21))</f>
        <v>4</v>
      </c>
      <c r="AN20" s="202">
        <f>WEEKDAY(DATE($AC$2,$AG$2,22))</f>
        <v>5</v>
      </c>
      <c r="AO20" s="203">
        <f>WEEKDAY(DATE($AC$2,$AG$2,23))</f>
        <v>6</v>
      </c>
      <c r="AP20" s="203">
        <f>WEEKDAY(DATE($AC$2,$AG$2,24))</f>
        <v>7</v>
      </c>
      <c r="AQ20" s="203">
        <f>WEEKDAY(DATE($AC$2,$AG$2,25))</f>
        <v>1</v>
      </c>
      <c r="AR20" s="203">
        <f>WEEKDAY(DATE($AC$2,$AG$2,26))</f>
        <v>2</v>
      </c>
      <c r="AS20" s="203">
        <f>WEEKDAY(DATE($AC$2,$AG$2,27))</f>
        <v>3</v>
      </c>
      <c r="AT20" s="204">
        <f>WEEKDAY(DATE($AC$2,$AG$2,28))</f>
        <v>4</v>
      </c>
      <c r="AU20" s="202">
        <f>IF(AU19=29,WEEKDAY(DATE($AC$2,$AG$2,29)),0)</f>
        <v>0</v>
      </c>
      <c r="AV20" s="203">
        <f>IF(AV19=30,WEEKDAY(DATE($AC$2,$AG$2,30)),0)</f>
        <v>0</v>
      </c>
      <c r="AW20" s="204">
        <f>IF(AW19=31,WEEKDAY(DATE($AC$2,$AG$2,31)),0)</f>
        <v>0</v>
      </c>
      <c r="AX20" s="917"/>
      <c r="AY20" s="918"/>
      <c r="AZ20" s="923"/>
      <c r="BA20" s="924"/>
      <c r="BB20" s="930"/>
      <c r="BC20" s="931"/>
      <c r="BD20" s="931"/>
      <c r="BE20" s="931"/>
      <c r="BF20" s="932"/>
    </row>
    <row r="21" spans="2:58" ht="22.5" customHeight="1" thickBot="1" x14ac:dyDescent="0.2">
      <c r="B21" s="882"/>
      <c r="C21" s="889"/>
      <c r="D21" s="890"/>
      <c r="E21" s="891"/>
      <c r="F21" s="209"/>
      <c r="G21" s="894"/>
      <c r="H21" s="897"/>
      <c r="I21" s="890"/>
      <c r="J21" s="890"/>
      <c r="K21" s="891"/>
      <c r="L21" s="897"/>
      <c r="M21" s="890"/>
      <c r="N21" s="890"/>
      <c r="O21" s="900"/>
      <c r="P21" s="907"/>
      <c r="Q21" s="908"/>
      <c r="R21" s="909"/>
      <c r="S21" s="210" t="str">
        <f>IF(S20=1,"日",IF(S20=2,"月",IF(S20=3,"火",IF(S20=4,"水",IF(S20=5,"木",IF(S20=6,"金","土"))))))</f>
        <v>木</v>
      </c>
      <c r="T21" s="211" t="str">
        <f t="shared" ref="T21:AT21" si="0">IF(T20=1,"日",IF(T20=2,"月",IF(T20=3,"火",IF(T20=4,"水",IF(T20=5,"木",IF(T20=6,"金","土"))))))</f>
        <v>金</v>
      </c>
      <c r="U21" s="211" t="str">
        <f t="shared" si="0"/>
        <v>土</v>
      </c>
      <c r="V21" s="211" t="str">
        <f t="shared" si="0"/>
        <v>日</v>
      </c>
      <c r="W21" s="211" t="str">
        <f t="shared" si="0"/>
        <v>月</v>
      </c>
      <c r="X21" s="211" t="str">
        <f t="shared" si="0"/>
        <v>火</v>
      </c>
      <c r="Y21" s="212" t="str">
        <f t="shared" si="0"/>
        <v>水</v>
      </c>
      <c r="Z21" s="210" t="str">
        <f>IF(Z20=1,"日",IF(Z20=2,"月",IF(Z20=3,"火",IF(Z20=4,"水",IF(Z20=5,"木",IF(Z20=6,"金","土"))))))</f>
        <v>木</v>
      </c>
      <c r="AA21" s="211" t="str">
        <f t="shared" si="0"/>
        <v>金</v>
      </c>
      <c r="AB21" s="211" t="str">
        <f t="shared" si="0"/>
        <v>土</v>
      </c>
      <c r="AC21" s="211" t="str">
        <f t="shared" si="0"/>
        <v>日</v>
      </c>
      <c r="AD21" s="211" t="str">
        <f t="shared" si="0"/>
        <v>月</v>
      </c>
      <c r="AE21" s="211" t="str">
        <f t="shared" si="0"/>
        <v>火</v>
      </c>
      <c r="AF21" s="212" t="str">
        <f t="shared" si="0"/>
        <v>水</v>
      </c>
      <c r="AG21" s="210" t="str">
        <f>IF(AG20=1,"日",IF(AG20=2,"月",IF(AG20=3,"火",IF(AG20=4,"水",IF(AG20=5,"木",IF(AG20=6,"金","土"))))))</f>
        <v>木</v>
      </c>
      <c r="AH21" s="211" t="str">
        <f t="shared" si="0"/>
        <v>金</v>
      </c>
      <c r="AI21" s="211" t="str">
        <f t="shared" si="0"/>
        <v>土</v>
      </c>
      <c r="AJ21" s="211" t="str">
        <f t="shared" si="0"/>
        <v>日</v>
      </c>
      <c r="AK21" s="211" t="str">
        <f t="shared" si="0"/>
        <v>月</v>
      </c>
      <c r="AL21" s="211" t="str">
        <f t="shared" si="0"/>
        <v>火</v>
      </c>
      <c r="AM21" s="212" t="str">
        <f t="shared" si="0"/>
        <v>水</v>
      </c>
      <c r="AN21" s="210" t="str">
        <f>IF(AN20=1,"日",IF(AN20=2,"月",IF(AN20=3,"火",IF(AN20=4,"水",IF(AN20=5,"木",IF(AN20=6,"金","土"))))))</f>
        <v>木</v>
      </c>
      <c r="AO21" s="211" t="str">
        <f t="shared" si="0"/>
        <v>金</v>
      </c>
      <c r="AP21" s="211" t="str">
        <f t="shared" si="0"/>
        <v>土</v>
      </c>
      <c r="AQ21" s="211" t="str">
        <f t="shared" si="0"/>
        <v>日</v>
      </c>
      <c r="AR21" s="211" t="str">
        <f t="shared" si="0"/>
        <v>月</v>
      </c>
      <c r="AS21" s="211" t="str">
        <f t="shared" si="0"/>
        <v>火</v>
      </c>
      <c r="AT21" s="212" t="str">
        <f t="shared" si="0"/>
        <v>水</v>
      </c>
      <c r="AU21" s="211" t="str">
        <f>IF(AU20=1,"日",IF(AU20=2,"月",IF(AU20=3,"火",IF(AU20=4,"水",IF(AU20=5,"木",IF(AU20=6,"金",IF(AU20=0,"","土")))))))</f>
        <v/>
      </c>
      <c r="AV21" s="211" t="str">
        <f>IF(AV20=1,"日",IF(AV20=2,"月",IF(AV20=3,"火",IF(AV20=4,"水",IF(AV20=5,"木",IF(AV20=6,"金",IF(AV20=0,"","土")))))))</f>
        <v/>
      </c>
      <c r="AW21" s="211" t="str">
        <f>IF(AW20=1,"日",IF(AW20=2,"月",IF(AW20=3,"火",IF(AW20=4,"水",IF(AW20=5,"木",IF(AW20=6,"金",IF(AW20=0,"","土")))))))</f>
        <v/>
      </c>
      <c r="AX21" s="919"/>
      <c r="AY21" s="920"/>
      <c r="AZ21" s="925"/>
      <c r="BA21" s="926"/>
      <c r="BB21" s="933"/>
      <c r="BC21" s="934"/>
      <c r="BD21" s="934"/>
      <c r="BE21" s="934"/>
      <c r="BF21" s="935"/>
    </row>
    <row r="22" spans="2:58" ht="20.25" customHeight="1" x14ac:dyDescent="0.15">
      <c r="B22" s="910">
        <v>1</v>
      </c>
      <c r="C22" s="699" t="s">
        <v>269</v>
      </c>
      <c r="D22" s="700"/>
      <c r="E22" s="701"/>
      <c r="F22" s="213"/>
      <c r="G22" s="708" t="s">
        <v>270</v>
      </c>
      <c r="H22" s="710" t="s">
        <v>271</v>
      </c>
      <c r="I22" s="711"/>
      <c r="J22" s="711"/>
      <c r="K22" s="712"/>
      <c r="L22" s="716" t="s">
        <v>272</v>
      </c>
      <c r="M22" s="717"/>
      <c r="N22" s="717"/>
      <c r="O22" s="718"/>
      <c r="P22" s="912" t="s">
        <v>273</v>
      </c>
      <c r="Q22" s="913"/>
      <c r="R22" s="914"/>
      <c r="S22" s="214" t="s">
        <v>274</v>
      </c>
      <c r="T22" s="215" t="s">
        <v>275</v>
      </c>
      <c r="U22" s="215"/>
      <c r="V22" s="215" t="s">
        <v>274</v>
      </c>
      <c r="W22" s="215" t="s">
        <v>274</v>
      </c>
      <c r="X22" s="215"/>
      <c r="Y22" s="216" t="s">
        <v>274</v>
      </c>
      <c r="Z22" s="214" t="s">
        <v>274</v>
      </c>
      <c r="AA22" s="215" t="s">
        <v>274</v>
      </c>
      <c r="AB22" s="215"/>
      <c r="AC22" s="215" t="s">
        <v>274</v>
      </c>
      <c r="AD22" s="215" t="s">
        <v>274</v>
      </c>
      <c r="AE22" s="215"/>
      <c r="AF22" s="216" t="s">
        <v>274</v>
      </c>
      <c r="AG22" s="214" t="s">
        <v>274</v>
      </c>
      <c r="AH22" s="215" t="s">
        <v>274</v>
      </c>
      <c r="AI22" s="215"/>
      <c r="AJ22" s="215" t="s">
        <v>274</v>
      </c>
      <c r="AK22" s="215" t="s">
        <v>274</v>
      </c>
      <c r="AL22" s="215"/>
      <c r="AM22" s="216" t="s">
        <v>274</v>
      </c>
      <c r="AN22" s="214" t="s">
        <v>274</v>
      </c>
      <c r="AO22" s="215" t="s">
        <v>274</v>
      </c>
      <c r="AP22" s="215"/>
      <c r="AQ22" s="215" t="s">
        <v>274</v>
      </c>
      <c r="AR22" s="215" t="s">
        <v>274</v>
      </c>
      <c r="AS22" s="215"/>
      <c r="AT22" s="216" t="s">
        <v>274</v>
      </c>
      <c r="AU22" s="214"/>
      <c r="AV22" s="215"/>
      <c r="AW22" s="215"/>
      <c r="AX22" s="942"/>
      <c r="AY22" s="943"/>
      <c r="AZ22" s="944"/>
      <c r="BA22" s="945"/>
      <c r="BB22" s="756"/>
      <c r="BC22" s="757"/>
      <c r="BD22" s="757"/>
      <c r="BE22" s="757"/>
      <c r="BF22" s="758"/>
    </row>
    <row r="23" spans="2:58" ht="20.25" customHeight="1" x14ac:dyDescent="0.15">
      <c r="B23" s="911"/>
      <c r="C23" s="702"/>
      <c r="D23" s="703"/>
      <c r="E23" s="704"/>
      <c r="F23" s="217"/>
      <c r="G23" s="709"/>
      <c r="H23" s="713"/>
      <c r="I23" s="714"/>
      <c r="J23" s="714"/>
      <c r="K23" s="715"/>
      <c r="L23" s="719"/>
      <c r="M23" s="720"/>
      <c r="N23" s="720"/>
      <c r="O23" s="721"/>
      <c r="P23" s="946" t="s">
        <v>276</v>
      </c>
      <c r="Q23" s="947"/>
      <c r="R23" s="948"/>
      <c r="S23" s="218">
        <f>IF(S22="","",VLOOKUP(S22,【記載例】シフト記号表!$C$6:$K$35,9,FALSE))</f>
        <v>2</v>
      </c>
      <c r="T23" s="219">
        <f>IF(T22="","",VLOOKUP(T22,【記載例】シフト記号表!$C$6:$K$35,9,FALSE))</f>
        <v>2</v>
      </c>
      <c r="U23" s="219" t="str">
        <f>IF(U22="","",VLOOKUP(U22,【記載例】シフト記号表!$C$6:$K$35,9,FALSE))</f>
        <v/>
      </c>
      <c r="V23" s="219">
        <f>IF(V22="","",VLOOKUP(V22,【記載例】シフト記号表!$C$6:$K$35,9,FALSE))</f>
        <v>2</v>
      </c>
      <c r="W23" s="219">
        <f>IF(W22="","",VLOOKUP(W22,【記載例】シフト記号表!$C$6:$K$35,9,FALSE))</f>
        <v>2</v>
      </c>
      <c r="X23" s="219" t="str">
        <f>IF(X22="","",VLOOKUP(X22,【記載例】シフト記号表!$C$6:$K$35,9,FALSE))</f>
        <v/>
      </c>
      <c r="Y23" s="220">
        <f>IF(Y22="","",VLOOKUP(Y22,【記載例】シフト記号表!$C$6:$K$35,9,FALSE))</f>
        <v>2</v>
      </c>
      <c r="Z23" s="218">
        <f>IF(Z22="","",VLOOKUP(Z22,【記載例】シフト記号表!$C$6:$K$35,9,FALSE))</f>
        <v>2</v>
      </c>
      <c r="AA23" s="219">
        <f>IF(AA22="","",VLOOKUP(AA22,【記載例】シフト記号表!$C$6:$K$35,9,FALSE))</f>
        <v>2</v>
      </c>
      <c r="AB23" s="219" t="str">
        <f>IF(AB22="","",VLOOKUP(AB22,【記載例】シフト記号表!$C$6:$K$35,9,FALSE))</f>
        <v/>
      </c>
      <c r="AC23" s="219">
        <f>IF(AC22="","",VLOOKUP(AC22,【記載例】シフト記号表!$C$6:$K$35,9,FALSE))</f>
        <v>2</v>
      </c>
      <c r="AD23" s="219">
        <f>IF(AD22="","",VLOOKUP(AD22,【記載例】シフト記号表!$C$6:$K$35,9,FALSE))</f>
        <v>2</v>
      </c>
      <c r="AE23" s="219" t="str">
        <f>IF(AE22="","",VLOOKUP(AE22,【記載例】シフト記号表!$C$6:$K$35,9,FALSE))</f>
        <v/>
      </c>
      <c r="AF23" s="220">
        <f>IF(AF22="","",VLOOKUP(AF22,【記載例】シフト記号表!$C$6:$K$35,9,FALSE))</f>
        <v>2</v>
      </c>
      <c r="AG23" s="218">
        <f>IF(AG22="","",VLOOKUP(AG22,【記載例】シフト記号表!$C$6:$K$35,9,FALSE))</f>
        <v>2</v>
      </c>
      <c r="AH23" s="219">
        <f>IF(AH22="","",VLOOKUP(AH22,【記載例】シフト記号表!$C$6:$K$35,9,FALSE))</f>
        <v>2</v>
      </c>
      <c r="AI23" s="219" t="str">
        <f>IF(AI22="","",VLOOKUP(AI22,【記載例】シフト記号表!$C$6:$K$35,9,FALSE))</f>
        <v/>
      </c>
      <c r="AJ23" s="219">
        <f>IF(AJ22="","",VLOOKUP(AJ22,【記載例】シフト記号表!$C$6:$K$35,9,FALSE))</f>
        <v>2</v>
      </c>
      <c r="AK23" s="219">
        <f>IF(AK22="","",VLOOKUP(AK22,【記載例】シフト記号表!$C$6:$K$35,9,FALSE))</f>
        <v>2</v>
      </c>
      <c r="AL23" s="219" t="str">
        <f>IF(AL22="","",VLOOKUP(AL22,【記載例】シフト記号表!$C$6:$K$35,9,FALSE))</f>
        <v/>
      </c>
      <c r="AM23" s="220">
        <f>IF(AM22="","",VLOOKUP(AM22,【記載例】シフト記号表!$C$6:$K$35,9,FALSE))</f>
        <v>2</v>
      </c>
      <c r="AN23" s="218">
        <f>IF(AN22="","",VLOOKUP(AN22,【記載例】シフト記号表!$C$6:$K$35,9,FALSE))</f>
        <v>2</v>
      </c>
      <c r="AO23" s="219">
        <f>IF(AO22="","",VLOOKUP(AO22,【記載例】シフト記号表!$C$6:$K$35,9,FALSE))</f>
        <v>2</v>
      </c>
      <c r="AP23" s="219" t="str">
        <f>IF(AP22="","",VLOOKUP(AP22,【記載例】シフト記号表!$C$6:$K$35,9,FALSE))</f>
        <v/>
      </c>
      <c r="AQ23" s="219">
        <f>IF(AQ22="","",VLOOKUP(AQ22,【記載例】シフト記号表!$C$6:$K$35,9,FALSE))</f>
        <v>2</v>
      </c>
      <c r="AR23" s="219">
        <f>IF(AR22="","",VLOOKUP(AR22,【記載例】シフト記号表!$C$6:$K$35,9,FALSE))</f>
        <v>2</v>
      </c>
      <c r="AS23" s="219" t="str">
        <f>IF(AS22="","",VLOOKUP(AS22,【記載例】シフト記号表!$C$6:$K$35,9,FALSE))</f>
        <v/>
      </c>
      <c r="AT23" s="220">
        <f>IF(AT22="","",VLOOKUP(AT22,【記載例】シフト記号表!$C$6:$K$35,9,FALSE))</f>
        <v>2</v>
      </c>
      <c r="AU23" s="218" t="str">
        <f>IF(AU22="","",VLOOKUP(AU22,【記載例】シフト記号表!$C$6:$K$35,9,FALSE))</f>
        <v/>
      </c>
      <c r="AV23" s="219" t="str">
        <f>IF(AV22="","",VLOOKUP(AV22,【記載例】シフト記号表!$C$6:$K$35,9,FALSE))</f>
        <v/>
      </c>
      <c r="AW23" s="219" t="str">
        <f>IF(AW22="","",VLOOKUP(AW22,【記載例】シフト記号表!$C$6:$K$35,9,FALSE))</f>
        <v/>
      </c>
      <c r="AX23" s="949">
        <f>IF($BB$3="４週",SUM(S23:AT23),IF($BB$3="暦月",SUM(S23:AW23),""))</f>
        <v>40</v>
      </c>
      <c r="AY23" s="950"/>
      <c r="AZ23" s="951">
        <f>IF($BB$3="４週",AX23/4,IF($BB$3="暦月",【記載例】参考様式１!AX23/(【記載例】参考様式１!$BB$8/7),""))</f>
        <v>10</v>
      </c>
      <c r="BA23" s="952"/>
      <c r="BB23" s="759"/>
      <c r="BC23" s="760"/>
      <c r="BD23" s="760"/>
      <c r="BE23" s="760"/>
      <c r="BF23" s="761"/>
    </row>
    <row r="24" spans="2:58" ht="20.25" customHeight="1" x14ac:dyDescent="0.15">
      <c r="B24" s="911"/>
      <c r="C24" s="705"/>
      <c r="D24" s="706"/>
      <c r="E24" s="707"/>
      <c r="F24" s="221" t="str">
        <f>C22</f>
        <v>管理者</v>
      </c>
      <c r="G24" s="709"/>
      <c r="H24" s="713"/>
      <c r="I24" s="714"/>
      <c r="J24" s="714"/>
      <c r="K24" s="715"/>
      <c r="L24" s="719"/>
      <c r="M24" s="720"/>
      <c r="N24" s="720"/>
      <c r="O24" s="721"/>
      <c r="P24" s="953" t="s">
        <v>277</v>
      </c>
      <c r="Q24" s="954"/>
      <c r="R24" s="955"/>
      <c r="S24" s="222">
        <f>IF(S22="","",VLOOKUP(S22,【記載例】シフト記号表!$C$6:$U$35,19,FALSE))</f>
        <v>2.5000000000000004</v>
      </c>
      <c r="T24" s="223">
        <f>IF(T22="","",VLOOKUP(T22,【記載例】シフト記号表!$C$6:$U$35,19,FALSE))</f>
        <v>2.5000000000000004</v>
      </c>
      <c r="U24" s="223" t="str">
        <f>IF(U22="","",VLOOKUP(U22,【記載例】シフト記号表!$C$6:$U$35,19,FALSE))</f>
        <v/>
      </c>
      <c r="V24" s="223">
        <f>IF(V22="","",VLOOKUP(V22,【記載例】シフト記号表!$C$6:$U$35,19,FALSE))</f>
        <v>2.5000000000000004</v>
      </c>
      <c r="W24" s="223">
        <f>IF(W22="","",VLOOKUP(W22,【記載例】シフト記号表!$C$6:$U$35,19,FALSE))</f>
        <v>2.5000000000000004</v>
      </c>
      <c r="X24" s="223" t="str">
        <f>IF(X22="","",VLOOKUP(X22,【記載例】シフト記号表!$C$6:$U$35,19,FALSE))</f>
        <v/>
      </c>
      <c r="Y24" s="224">
        <f>IF(Y22="","",VLOOKUP(Y22,【記載例】シフト記号表!$C$6:$U$35,19,FALSE))</f>
        <v>2.5000000000000004</v>
      </c>
      <c r="Z24" s="222">
        <f>IF(Z22="","",VLOOKUP(Z22,【記載例】シフト記号表!$C$6:$U$35,19,FALSE))</f>
        <v>2.5000000000000004</v>
      </c>
      <c r="AA24" s="223">
        <f>IF(AA22="","",VLOOKUP(AA22,【記載例】シフト記号表!$C$6:$U$35,19,FALSE))</f>
        <v>2.5000000000000004</v>
      </c>
      <c r="AB24" s="223" t="str">
        <f>IF(AB22="","",VLOOKUP(AB22,【記載例】シフト記号表!$C$6:$U$35,19,FALSE))</f>
        <v/>
      </c>
      <c r="AC24" s="223">
        <f>IF(AC22="","",VLOOKUP(AC22,【記載例】シフト記号表!$C$6:$U$35,19,FALSE))</f>
        <v>2.5000000000000004</v>
      </c>
      <c r="AD24" s="223">
        <f>IF(AD22="","",VLOOKUP(AD22,【記載例】シフト記号表!$C$6:$U$35,19,FALSE))</f>
        <v>2.5000000000000004</v>
      </c>
      <c r="AE24" s="223" t="str">
        <f>IF(AE22="","",VLOOKUP(AE22,【記載例】シフト記号表!$C$6:$U$35,19,FALSE))</f>
        <v/>
      </c>
      <c r="AF24" s="224">
        <f>IF(AF22="","",VLOOKUP(AF22,【記載例】シフト記号表!$C$6:$U$35,19,FALSE))</f>
        <v>2.5000000000000004</v>
      </c>
      <c r="AG24" s="222">
        <f>IF(AG22="","",VLOOKUP(AG22,【記載例】シフト記号表!$C$6:$U$35,19,FALSE))</f>
        <v>2.5000000000000004</v>
      </c>
      <c r="AH24" s="223">
        <f>IF(AH22="","",VLOOKUP(AH22,【記載例】シフト記号表!$C$6:$U$35,19,FALSE))</f>
        <v>2.5000000000000004</v>
      </c>
      <c r="AI24" s="223" t="str">
        <f>IF(AI22="","",VLOOKUP(AI22,【記載例】シフト記号表!$C$6:$U$35,19,FALSE))</f>
        <v/>
      </c>
      <c r="AJ24" s="223">
        <f>IF(AJ22="","",VLOOKUP(AJ22,【記載例】シフト記号表!$C$6:$U$35,19,FALSE))</f>
        <v>2.5000000000000004</v>
      </c>
      <c r="AK24" s="223">
        <f>IF(AK22="","",VLOOKUP(AK22,【記載例】シフト記号表!$C$6:$U$35,19,FALSE))</f>
        <v>2.5000000000000004</v>
      </c>
      <c r="AL24" s="223" t="str">
        <f>IF(AL22="","",VLOOKUP(AL22,【記載例】シフト記号表!$C$6:$U$35,19,FALSE))</f>
        <v/>
      </c>
      <c r="AM24" s="224">
        <f>IF(AM22="","",VLOOKUP(AM22,【記載例】シフト記号表!$C$6:$U$35,19,FALSE))</f>
        <v>2.5000000000000004</v>
      </c>
      <c r="AN24" s="222">
        <f>IF(AN22="","",VLOOKUP(AN22,【記載例】シフト記号表!$C$6:$U$35,19,FALSE))</f>
        <v>2.5000000000000004</v>
      </c>
      <c r="AO24" s="223">
        <f>IF(AO22="","",VLOOKUP(AO22,【記載例】シフト記号表!$C$6:$U$35,19,FALSE))</f>
        <v>2.5000000000000004</v>
      </c>
      <c r="AP24" s="223" t="str">
        <f>IF(AP22="","",VLOOKUP(AP22,【記載例】シフト記号表!$C$6:$U$35,19,FALSE))</f>
        <v/>
      </c>
      <c r="AQ24" s="223">
        <f>IF(AQ22="","",VLOOKUP(AQ22,【記載例】シフト記号表!$C$6:$U$35,19,FALSE))</f>
        <v>2.5000000000000004</v>
      </c>
      <c r="AR24" s="223">
        <f>IF(AR22="","",VLOOKUP(AR22,【記載例】シフト記号表!$C$6:$U$35,19,FALSE))</f>
        <v>2.5000000000000004</v>
      </c>
      <c r="AS24" s="223" t="str">
        <f>IF(AS22="","",VLOOKUP(AS22,【記載例】シフト記号表!$C$6:$U$35,19,FALSE))</f>
        <v/>
      </c>
      <c r="AT24" s="224">
        <f>IF(AT22="","",VLOOKUP(AT22,【記載例】シフト記号表!$C$6:$U$35,19,FALSE))</f>
        <v>2.5000000000000004</v>
      </c>
      <c r="AU24" s="222" t="str">
        <f>IF(AU22="","",VLOOKUP(AU22,【記載例】シフト記号表!$C$6:$U$35,19,FALSE))</f>
        <v/>
      </c>
      <c r="AV24" s="223" t="str">
        <f>IF(AV22="","",VLOOKUP(AV22,【記載例】シフト記号表!$C$6:$U$35,19,FALSE))</f>
        <v/>
      </c>
      <c r="AW24" s="223" t="str">
        <f>IF(AW22="","",VLOOKUP(AW22,【記載例】シフト記号表!$C$6:$U$35,19,FALSE))</f>
        <v/>
      </c>
      <c r="AX24" s="956">
        <f>IF($BB$3="４週",SUM(S24:AT24),IF($BB$3="暦月",SUM(S24:AW24),""))</f>
        <v>50.000000000000007</v>
      </c>
      <c r="AY24" s="957"/>
      <c r="AZ24" s="958">
        <f>IF($BB$3="４週",AX24/4,IF($BB$3="暦月",【記載例】参考様式１!AX24/(【記載例】参考様式１!$BB$8/7),""))</f>
        <v>12.500000000000002</v>
      </c>
      <c r="BA24" s="959"/>
      <c r="BB24" s="762"/>
      <c r="BC24" s="763"/>
      <c r="BD24" s="763"/>
      <c r="BE24" s="763"/>
      <c r="BF24" s="764"/>
    </row>
    <row r="25" spans="2:58" ht="20.25" customHeight="1" x14ac:dyDescent="0.15">
      <c r="B25" s="911">
        <f>B22+1</f>
        <v>2</v>
      </c>
      <c r="C25" s="807" t="s">
        <v>278</v>
      </c>
      <c r="D25" s="808"/>
      <c r="E25" s="809"/>
      <c r="F25" s="225"/>
      <c r="G25" s="788" t="s">
        <v>270</v>
      </c>
      <c r="H25" s="790" t="s">
        <v>279</v>
      </c>
      <c r="I25" s="714"/>
      <c r="J25" s="714"/>
      <c r="K25" s="715"/>
      <c r="L25" s="791" t="s">
        <v>280</v>
      </c>
      <c r="M25" s="792"/>
      <c r="N25" s="792"/>
      <c r="O25" s="793"/>
      <c r="P25" s="960" t="s">
        <v>273</v>
      </c>
      <c r="Q25" s="961"/>
      <c r="R25" s="962"/>
      <c r="S25" s="214"/>
      <c r="T25" s="215" t="s">
        <v>274</v>
      </c>
      <c r="U25" s="215" t="s">
        <v>274</v>
      </c>
      <c r="V25" s="215" t="s">
        <v>274</v>
      </c>
      <c r="W25" s="215" t="s">
        <v>274</v>
      </c>
      <c r="X25" s="215" t="s">
        <v>274</v>
      </c>
      <c r="Y25" s="216"/>
      <c r="Z25" s="214"/>
      <c r="AA25" s="215" t="s">
        <v>274</v>
      </c>
      <c r="AB25" s="215" t="s">
        <v>274</v>
      </c>
      <c r="AC25" s="215" t="s">
        <v>274</v>
      </c>
      <c r="AD25" s="215" t="s">
        <v>274</v>
      </c>
      <c r="AE25" s="215" t="s">
        <v>274</v>
      </c>
      <c r="AF25" s="216"/>
      <c r="AG25" s="214"/>
      <c r="AH25" s="215" t="s">
        <v>274</v>
      </c>
      <c r="AI25" s="215" t="s">
        <v>274</v>
      </c>
      <c r="AJ25" s="215" t="s">
        <v>274</v>
      </c>
      <c r="AK25" s="215" t="s">
        <v>274</v>
      </c>
      <c r="AL25" s="215" t="s">
        <v>274</v>
      </c>
      <c r="AM25" s="216"/>
      <c r="AN25" s="214"/>
      <c r="AO25" s="215" t="s">
        <v>274</v>
      </c>
      <c r="AP25" s="215" t="s">
        <v>274</v>
      </c>
      <c r="AQ25" s="215" t="s">
        <v>274</v>
      </c>
      <c r="AR25" s="215" t="s">
        <v>274</v>
      </c>
      <c r="AS25" s="215" t="s">
        <v>274</v>
      </c>
      <c r="AT25" s="216"/>
      <c r="AU25" s="214"/>
      <c r="AV25" s="215"/>
      <c r="AW25" s="215"/>
      <c r="AX25" s="963"/>
      <c r="AY25" s="964"/>
      <c r="AZ25" s="965"/>
      <c r="BA25" s="966"/>
      <c r="BB25" s="804"/>
      <c r="BC25" s="805"/>
      <c r="BD25" s="805"/>
      <c r="BE25" s="805"/>
      <c r="BF25" s="806"/>
    </row>
    <row r="26" spans="2:58" ht="20.25" customHeight="1" x14ac:dyDescent="0.15">
      <c r="B26" s="911"/>
      <c r="C26" s="702"/>
      <c r="D26" s="703"/>
      <c r="E26" s="704"/>
      <c r="F26" s="217"/>
      <c r="G26" s="709"/>
      <c r="H26" s="713"/>
      <c r="I26" s="714"/>
      <c r="J26" s="714"/>
      <c r="K26" s="715"/>
      <c r="L26" s="719"/>
      <c r="M26" s="720"/>
      <c r="N26" s="720"/>
      <c r="O26" s="721"/>
      <c r="P26" s="946" t="s">
        <v>276</v>
      </c>
      <c r="Q26" s="947"/>
      <c r="R26" s="948"/>
      <c r="S26" s="218" t="str">
        <f>IF(S25="","",VLOOKUP(S25,【記載例】シフト記号表!$C$6:$K$35,9,FALSE))</f>
        <v/>
      </c>
      <c r="T26" s="219">
        <f>IF(T25="","",VLOOKUP(T25,【記載例】シフト記号表!$C$6:$K$35,9,FALSE))</f>
        <v>2</v>
      </c>
      <c r="U26" s="219">
        <f>IF(U25="","",VLOOKUP(U25,【記載例】シフト記号表!$C$6:$K$35,9,FALSE))</f>
        <v>2</v>
      </c>
      <c r="V26" s="219">
        <f>IF(V25="","",VLOOKUP(V25,【記載例】シフト記号表!$C$6:$K$35,9,FALSE))</f>
        <v>2</v>
      </c>
      <c r="W26" s="219">
        <f>IF(W25="","",VLOOKUP(W25,【記載例】シフト記号表!$C$6:$K$35,9,FALSE))</f>
        <v>2</v>
      </c>
      <c r="X26" s="219">
        <f>IF(X25="","",VLOOKUP(X25,【記載例】シフト記号表!$C$6:$K$35,9,FALSE))</f>
        <v>2</v>
      </c>
      <c r="Y26" s="220" t="str">
        <f>IF(Y25="","",VLOOKUP(Y25,【記載例】シフト記号表!$C$6:$K$35,9,FALSE))</f>
        <v/>
      </c>
      <c r="Z26" s="218" t="str">
        <f>IF(Z25="","",VLOOKUP(Z25,【記載例】シフト記号表!$C$6:$K$35,9,FALSE))</f>
        <v/>
      </c>
      <c r="AA26" s="219">
        <f>IF(AA25="","",VLOOKUP(AA25,【記載例】シフト記号表!$C$6:$K$35,9,FALSE))</f>
        <v>2</v>
      </c>
      <c r="AB26" s="219">
        <f>IF(AB25="","",VLOOKUP(AB25,【記載例】シフト記号表!$C$6:$K$35,9,FALSE))</f>
        <v>2</v>
      </c>
      <c r="AC26" s="219">
        <f>IF(AC25="","",VLOOKUP(AC25,【記載例】シフト記号表!$C$6:$K$35,9,FALSE))</f>
        <v>2</v>
      </c>
      <c r="AD26" s="219">
        <f>IF(AD25="","",VLOOKUP(AD25,【記載例】シフト記号表!$C$6:$K$35,9,FALSE))</f>
        <v>2</v>
      </c>
      <c r="AE26" s="219">
        <f>IF(AE25="","",VLOOKUP(AE25,【記載例】シフト記号表!$C$6:$K$35,9,FALSE))</f>
        <v>2</v>
      </c>
      <c r="AF26" s="220" t="str">
        <f>IF(AF25="","",VLOOKUP(AF25,【記載例】シフト記号表!$C$6:$K$35,9,FALSE))</f>
        <v/>
      </c>
      <c r="AG26" s="218" t="str">
        <f>IF(AG25="","",VLOOKUP(AG25,【記載例】シフト記号表!$C$6:$K$35,9,FALSE))</f>
        <v/>
      </c>
      <c r="AH26" s="219">
        <f>IF(AH25="","",VLOOKUP(AH25,【記載例】シフト記号表!$C$6:$K$35,9,FALSE))</f>
        <v>2</v>
      </c>
      <c r="AI26" s="219">
        <f>IF(AI25="","",VLOOKUP(AI25,【記載例】シフト記号表!$C$6:$K$35,9,FALSE))</f>
        <v>2</v>
      </c>
      <c r="AJ26" s="219">
        <f>IF(AJ25="","",VLOOKUP(AJ25,【記載例】シフト記号表!$C$6:$K$35,9,FALSE))</f>
        <v>2</v>
      </c>
      <c r="AK26" s="219">
        <f>IF(AK25="","",VLOOKUP(AK25,【記載例】シフト記号表!$C$6:$K$35,9,FALSE))</f>
        <v>2</v>
      </c>
      <c r="AL26" s="219">
        <f>IF(AL25="","",VLOOKUP(AL25,【記載例】シフト記号表!$C$6:$K$35,9,FALSE))</f>
        <v>2</v>
      </c>
      <c r="AM26" s="220" t="str">
        <f>IF(AM25="","",VLOOKUP(AM25,【記載例】シフト記号表!$C$6:$K$35,9,FALSE))</f>
        <v/>
      </c>
      <c r="AN26" s="218" t="str">
        <f>IF(AN25="","",VLOOKUP(AN25,【記載例】シフト記号表!$C$6:$K$35,9,FALSE))</f>
        <v/>
      </c>
      <c r="AO26" s="219">
        <f>IF(AO25="","",VLOOKUP(AO25,【記載例】シフト記号表!$C$6:$K$35,9,FALSE))</f>
        <v>2</v>
      </c>
      <c r="AP26" s="219">
        <f>IF(AP25="","",VLOOKUP(AP25,【記載例】シフト記号表!$C$6:$K$35,9,FALSE))</f>
        <v>2</v>
      </c>
      <c r="AQ26" s="219">
        <f>IF(AQ25="","",VLOOKUP(AQ25,【記載例】シフト記号表!$C$6:$K$35,9,FALSE))</f>
        <v>2</v>
      </c>
      <c r="AR26" s="219">
        <f>IF(AR25="","",VLOOKUP(AR25,【記載例】シフト記号表!$C$6:$K$35,9,FALSE))</f>
        <v>2</v>
      </c>
      <c r="AS26" s="219">
        <f>IF(AS25="","",VLOOKUP(AS25,【記載例】シフト記号表!$C$6:$K$35,9,FALSE))</f>
        <v>2</v>
      </c>
      <c r="AT26" s="220" t="str">
        <f>IF(AT25="","",VLOOKUP(AT25,【記載例】シフト記号表!$C$6:$K$35,9,FALSE))</f>
        <v/>
      </c>
      <c r="AU26" s="218" t="str">
        <f>IF(AU25="","",VLOOKUP(AU25,【記載例】シフト記号表!$C$6:$K$35,9,FALSE))</f>
        <v/>
      </c>
      <c r="AV26" s="219" t="str">
        <f>IF(AV25="","",VLOOKUP(AV25,【記載例】シフト記号表!$C$6:$K$35,9,FALSE))</f>
        <v/>
      </c>
      <c r="AW26" s="219" t="str">
        <f>IF(AW25="","",VLOOKUP(AW25,【記載例】シフト記号表!$C$6:$K$35,9,FALSE))</f>
        <v/>
      </c>
      <c r="AX26" s="949">
        <f>IF($BB$3="４週",SUM(S26:AT26),IF($BB$3="暦月",SUM(S26:AW26),""))</f>
        <v>40</v>
      </c>
      <c r="AY26" s="950"/>
      <c r="AZ26" s="951">
        <f>IF($BB$3="４週",AX26/4,IF($BB$3="暦月",【記載例】参考様式１!AX26/(【記載例】参考様式１!$BB$8/7),""))</f>
        <v>10</v>
      </c>
      <c r="BA26" s="952"/>
      <c r="BB26" s="759"/>
      <c r="BC26" s="760"/>
      <c r="BD26" s="760"/>
      <c r="BE26" s="760"/>
      <c r="BF26" s="761"/>
    </row>
    <row r="27" spans="2:58" ht="20.25" customHeight="1" x14ac:dyDescent="0.15">
      <c r="B27" s="911"/>
      <c r="C27" s="705"/>
      <c r="D27" s="706"/>
      <c r="E27" s="707"/>
      <c r="F27" s="217" t="str">
        <f>C25</f>
        <v>生活相談員</v>
      </c>
      <c r="G27" s="789"/>
      <c r="H27" s="713"/>
      <c r="I27" s="714"/>
      <c r="J27" s="714"/>
      <c r="K27" s="715"/>
      <c r="L27" s="794"/>
      <c r="M27" s="795"/>
      <c r="N27" s="795"/>
      <c r="O27" s="796"/>
      <c r="P27" s="953" t="s">
        <v>277</v>
      </c>
      <c r="Q27" s="954"/>
      <c r="R27" s="955"/>
      <c r="S27" s="222" t="str">
        <f>IF(S25="","",VLOOKUP(S25,【記載例】シフト記号表!$C$6:$U$35,19,FALSE))</f>
        <v/>
      </c>
      <c r="T27" s="223">
        <f>IF(T25="","",VLOOKUP(T25,【記載例】シフト記号表!$C$6:$U$35,19,FALSE))</f>
        <v>2.5000000000000004</v>
      </c>
      <c r="U27" s="223">
        <f>IF(U25="","",VLOOKUP(U25,【記載例】シフト記号表!$C$6:$U$35,19,FALSE))</f>
        <v>2.5000000000000004</v>
      </c>
      <c r="V27" s="223">
        <f>IF(V25="","",VLOOKUP(V25,【記載例】シフト記号表!$C$6:$U$35,19,FALSE))</f>
        <v>2.5000000000000004</v>
      </c>
      <c r="W27" s="223">
        <f>IF(W25="","",VLOOKUP(W25,【記載例】シフト記号表!$C$6:$U$35,19,FALSE))</f>
        <v>2.5000000000000004</v>
      </c>
      <c r="X27" s="223">
        <f>IF(X25="","",VLOOKUP(X25,【記載例】シフト記号表!$C$6:$U$35,19,FALSE))</f>
        <v>2.5000000000000004</v>
      </c>
      <c r="Y27" s="224" t="str">
        <f>IF(Y25="","",VLOOKUP(Y25,【記載例】シフト記号表!$C$6:$U$35,19,FALSE))</f>
        <v/>
      </c>
      <c r="Z27" s="222" t="str">
        <f>IF(Z25="","",VLOOKUP(Z25,【記載例】シフト記号表!$C$6:$U$35,19,FALSE))</f>
        <v/>
      </c>
      <c r="AA27" s="223">
        <f>IF(AA25="","",VLOOKUP(AA25,【記載例】シフト記号表!$C$6:$U$35,19,FALSE))</f>
        <v>2.5000000000000004</v>
      </c>
      <c r="AB27" s="223">
        <f>IF(AB25="","",VLOOKUP(AB25,【記載例】シフト記号表!$C$6:$U$35,19,FALSE))</f>
        <v>2.5000000000000004</v>
      </c>
      <c r="AC27" s="223">
        <f>IF(AC25="","",VLOOKUP(AC25,【記載例】シフト記号表!$C$6:$U$35,19,FALSE))</f>
        <v>2.5000000000000004</v>
      </c>
      <c r="AD27" s="223">
        <f>IF(AD25="","",VLOOKUP(AD25,【記載例】シフト記号表!$C$6:$U$35,19,FALSE))</f>
        <v>2.5000000000000004</v>
      </c>
      <c r="AE27" s="223">
        <f>IF(AE25="","",VLOOKUP(AE25,【記載例】シフト記号表!$C$6:$U$35,19,FALSE))</f>
        <v>2.5000000000000004</v>
      </c>
      <c r="AF27" s="224" t="str">
        <f>IF(AF25="","",VLOOKUP(AF25,【記載例】シフト記号表!$C$6:$U$35,19,FALSE))</f>
        <v/>
      </c>
      <c r="AG27" s="222" t="str">
        <f>IF(AG25="","",VLOOKUP(AG25,【記載例】シフト記号表!$C$6:$U$35,19,FALSE))</f>
        <v/>
      </c>
      <c r="AH27" s="223">
        <f>IF(AH25="","",VLOOKUP(AH25,【記載例】シフト記号表!$C$6:$U$35,19,FALSE))</f>
        <v>2.5000000000000004</v>
      </c>
      <c r="AI27" s="223">
        <f>IF(AI25="","",VLOOKUP(AI25,【記載例】シフト記号表!$C$6:$U$35,19,FALSE))</f>
        <v>2.5000000000000004</v>
      </c>
      <c r="AJ27" s="223">
        <f>IF(AJ25="","",VLOOKUP(AJ25,【記載例】シフト記号表!$C$6:$U$35,19,FALSE))</f>
        <v>2.5000000000000004</v>
      </c>
      <c r="AK27" s="223">
        <f>IF(AK25="","",VLOOKUP(AK25,【記載例】シフト記号表!$C$6:$U$35,19,FALSE))</f>
        <v>2.5000000000000004</v>
      </c>
      <c r="AL27" s="223">
        <f>IF(AL25="","",VLOOKUP(AL25,【記載例】シフト記号表!$C$6:$U$35,19,FALSE))</f>
        <v>2.5000000000000004</v>
      </c>
      <c r="AM27" s="224" t="str">
        <f>IF(AM25="","",VLOOKUP(AM25,【記載例】シフト記号表!$C$6:$U$35,19,FALSE))</f>
        <v/>
      </c>
      <c r="AN27" s="222" t="str">
        <f>IF(AN25="","",VLOOKUP(AN25,【記載例】シフト記号表!$C$6:$U$35,19,FALSE))</f>
        <v/>
      </c>
      <c r="AO27" s="223">
        <f>IF(AO25="","",VLOOKUP(AO25,【記載例】シフト記号表!$C$6:$U$35,19,FALSE))</f>
        <v>2.5000000000000004</v>
      </c>
      <c r="AP27" s="223">
        <f>IF(AP25="","",VLOOKUP(AP25,【記載例】シフト記号表!$C$6:$U$35,19,FALSE))</f>
        <v>2.5000000000000004</v>
      </c>
      <c r="AQ27" s="223">
        <f>IF(AQ25="","",VLOOKUP(AQ25,【記載例】シフト記号表!$C$6:$U$35,19,FALSE))</f>
        <v>2.5000000000000004</v>
      </c>
      <c r="AR27" s="223">
        <f>IF(AR25="","",VLOOKUP(AR25,【記載例】シフト記号表!$C$6:$U$35,19,FALSE))</f>
        <v>2.5000000000000004</v>
      </c>
      <c r="AS27" s="223">
        <f>IF(AS25="","",VLOOKUP(AS25,【記載例】シフト記号表!$C$6:$U$35,19,FALSE))</f>
        <v>2.5000000000000004</v>
      </c>
      <c r="AT27" s="224" t="str">
        <f>IF(AT25="","",VLOOKUP(AT25,【記載例】シフト記号表!$C$6:$U$35,19,FALSE))</f>
        <v/>
      </c>
      <c r="AU27" s="222" t="str">
        <f>IF(AU25="","",VLOOKUP(AU25,【記載例】シフト記号表!$C$6:$U$35,19,FALSE))</f>
        <v/>
      </c>
      <c r="AV27" s="223" t="str">
        <f>IF(AV25="","",VLOOKUP(AV25,【記載例】シフト記号表!$C$6:$U$35,19,FALSE))</f>
        <v/>
      </c>
      <c r="AW27" s="223" t="str">
        <f>IF(AW25="","",VLOOKUP(AW25,【記載例】シフト記号表!$C$6:$U$35,19,FALSE))</f>
        <v/>
      </c>
      <c r="AX27" s="956">
        <f>IF($BB$3="４週",SUM(S27:AT27),IF($BB$3="暦月",SUM(S27:AW27),""))</f>
        <v>50.000000000000007</v>
      </c>
      <c r="AY27" s="957"/>
      <c r="AZ27" s="958">
        <f>IF($BB$3="４週",AX27/4,IF($BB$3="暦月",【記載例】参考様式１!AX27/(【記載例】参考様式１!$BB$8/7),""))</f>
        <v>12.500000000000002</v>
      </c>
      <c r="BA27" s="959"/>
      <c r="BB27" s="762"/>
      <c r="BC27" s="763"/>
      <c r="BD27" s="763"/>
      <c r="BE27" s="763"/>
      <c r="BF27" s="764"/>
    </row>
    <row r="28" spans="2:58" ht="20.25" customHeight="1" x14ac:dyDescent="0.15">
      <c r="B28" s="911">
        <f>B25+1</f>
        <v>3</v>
      </c>
      <c r="C28" s="779" t="s">
        <v>278</v>
      </c>
      <c r="D28" s="780"/>
      <c r="E28" s="781"/>
      <c r="F28" s="225"/>
      <c r="G28" s="788" t="s">
        <v>281</v>
      </c>
      <c r="H28" s="790" t="s">
        <v>282</v>
      </c>
      <c r="I28" s="714"/>
      <c r="J28" s="714"/>
      <c r="K28" s="715"/>
      <c r="L28" s="791" t="s">
        <v>283</v>
      </c>
      <c r="M28" s="792"/>
      <c r="N28" s="792"/>
      <c r="O28" s="793"/>
      <c r="P28" s="960" t="s">
        <v>273</v>
      </c>
      <c r="Q28" s="961"/>
      <c r="R28" s="962"/>
      <c r="S28" s="214" t="s">
        <v>274</v>
      </c>
      <c r="T28" s="215"/>
      <c r="U28" s="215"/>
      <c r="V28" s="215"/>
      <c r="W28" s="215"/>
      <c r="X28" s="215"/>
      <c r="Y28" s="216" t="s">
        <v>274</v>
      </c>
      <c r="Z28" s="214" t="s">
        <v>274</v>
      </c>
      <c r="AA28" s="215"/>
      <c r="AB28" s="215"/>
      <c r="AC28" s="215"/>
      <c r="AD28" s="215"/>
      <c r="AE28" s="215"/>
      <c r="AF28" s="216" t="s">
        <v>274</v>
      </c>
      <c r="AG28" s="214" t="s">
        <v>274</v>
      </c>
      <c r="AH28" s="215"/>
      <c r="AI28" s="215"/>
      <c r="AJ28" s="215"/>
      <c r="AK28" s="215"/>
      <c r="AL28" s="215"/>
      <c r="AM28" s="216" t="s">
        <v>274</v>
      </c>
      <c r="AN28" s="214" t="s">
        <v>274</v>
      </c>
      <c r="AO28" s="215"/>
      <c r="AP28" s="215"/>
      <c r="AQ28" s="215"/>
      <c r="AR28" s="215"/>
      <c r="AS28" s="215"/>
      <c r="AT28" s="216" t="s">
        <v>274</v>
      </c>
      <c r="AU28" s="214"/>
      <c r="AV28" s="215"/>
      <c r="AW28" s="215"/>
      <c r="AX28" s="963"/>
      <c r="AY28" s="964"/>
      <c r="AZ28" s="965"/>
      <c r="BA28" s="966"/>
      <c r="BB28" s="804" t="s">
        <v>284</v>
      </c>
      <c r="BC28" s="805"/>
      <c r="BD28" s="805"/>
      <c r="BE28" s="805"/>
      <c r="BF28" s="806"/>
    </row>
    <row r="29" spans="2:58" ht="20.25" customHeight="1" x14ac:dyDescent="0.15">
      <c r="B29" s="911"/>
      <c r="C29" s="782"/>
      <c r="D29" s="783"/>
      <c r="E29" s="784"/>
      <c r="F29" s="217"/>
      <c r="G29" s="709"/>
      <c r="H29" s="713"/>
      <c r="I29" s="714"/>
      <c r="J29" s="714"/>
      <c r="K29" s="715"/>
      <c r="L29" s="719"/>
      <c r="M29" s="720"/>
      <c r="N29" s="720"/>
      <c r="O29" s="721"/>
      <c r="P29" s="946" t="s">
        <v>276</v>
      </c>
      <c r="Q29" s="947"/>
      <c r="R29" s="948"/>
      <c r="S29" s="218">
        <f>IF(S28="","",VLOOKUP(S28,【記載例】シフト記号表!$C$6:$K$35,9,FALSE))</f>
        <v>2</v>
      </c>
      <c r="T29" s="219" t="str">
        <f>IF(T28="","",VLOOKUP(T28,【記載例】シフト記号表!$C$6:$K$35,9,FALSE))</f>
        <v/>
      </c>
      <c r="U29" s="219" t="str">
        <f>IF(U28="","",VLOOKUP(U28,【記載例】シフト記号表!$C$6:$K$35,9,FALSE))</f>
        <v/>
      </c>
      <c r="V29" s="219" t="str">
        <f>IF(V28="","",VLOOKUP(V28,【記載例】シフト記号表!$C$6:$K$35,9,FALSE))</f>
        <v/>
      </c>
      <c r="W29" s="219" t="str">
        <f>IF(W28="","",VLOOKUP(W28,【記載例】シフト記号表!$C$6:$K$35,9,FALSE))</f>
        <v/>
      </c>
      <c r="X29" s="219" t="str">
        <f>IF(X28="","",VLOOKUP(X28,【記載例】シフト記号表!$C$6:$K$35,9,FALSE))</f>
        <v/>
      </c>
      <c r="Y29" s="220">
        <f>IF(Y28="","",VLOOKUP(Y28,【記載例】シフト記号表!$C$6:$K$35,9,FALSE))</f>
        <v>2</v>
      </c>
      <c r="Z29" s="218">
        <f>IF(Z28="","",VLOOKUP(Z28,【記載例】シフト記号表!$C$6:$K$35,9,FALSE))</f>
        <v>2</v>
      </c>
      <c r="AA29" s="219" t="str">
        <f>IF(AA28="","",VLOOKUP(AA28,【記載例】シフト記号表!$C$6:$K$35,9,FALSE))</f>
        <v/>
      </c>
      <c r="AB29" s="219" t="str">
        <f>IF(AB28="","",VLOOKUP(AB28,【記載例】シフト記号表!$C$6:$K$35,9,FALSE))</f>
        <v/>
      </c>
      <c r="AC29" s="219" t="str">
        <f>IF(AC28="","",VLOOKUP(AC28,【記載例】シフト記号表!$C$6:$K$35,9,FALSE))</f>
        <v/>
      </c>
      <c r="AD29" s="219" t="str">
        <f>IF(AD28="","",VLOOKUP(AD28,【記載例】シフト記号表!$C$6:$K$35,9,FALSE))</f>
        <v/>
      </c>
      <c r="AE29" s="219" t="str">
        <f>IF(AE28="","",VLOOKUP(AE28,【記載例】シフト記号表!$C$6:$K$35,9,FALSE))</f>
        <v/>
      </c>
      <c r="AF29" s="220">
        <f>IF(AF28="","",VLOOKUP(AF28,【記載例】シフト記号表!$C$6:$K$35,9,FALSE))</f>
        <v>2</v>
      </c>
      <c r="AG29" s="218">
        <f>IF(AG28="","",VLOOKUP(AG28,【記載例】シフト記号表!$C$6:$K$35,9,FALSE))</f>
        <v>2</v>
      </c>
      <c r="AH29" s="219" t="str">
        <f>IF(AH28="","",VLOOKUP(AH28,【記載例】シフト記号表!$C$6:$K$35,9,FALSE))</f>
        <v/>
      </c>
      <c r="AI29" s="219" t="str">
        <f>IF(AI28="","",VLOOKUP(AI28,【記載例】シフト記号表!$C$6:$K$35,9,FALSE))</f>
        <v/>
      </c>
      <c r="AJ29" s="219" t="str">
        <f>IF(AJ28="","",VLOOKUP(AJ28,【記載例】シフト記号表!$C$6:$K$35,9,FALSE))</f>
        <v/>
      </c>
      <c r="AK29" s="219" t="str">
        <f>IF(AK28="","",VLOOKUP(AK28,【記載例】シフト記号表!$C$6:$K$35,9,FALSE))</f>
        <v/>
      </c>
      <c r="AL29" s="219" t="str">
        <f>IF(AL28="","",VLOOKUP(AL28,【記載例】シフト記号表!$C$6:$K$35,9,FALSE))</f>
        <v/>
      </c>
      <c r="AM29" s="220">
        <f>IF(AM28="","",VLOOKUP(AM28,【記載例】シフト記号表!$C$6:$K$35,9,FALSE))</f>
        <v>2</v>
      </c>
      <c r="AN29" s="218">
        <f>IF(AN28="","",VLOOKUP(AN28,【記載例】シフト記号表!$C$6:$K$35,9,FALSE))</f>
        <v>2</v>
      </c>
      <c r="AO29" s="219" t="str">
        <f>IF(AO28="","",VLOOKUP(AO28,【記載例】シフト記号表!$C$6:$K$35,9,FALSE))</f>
        <v/>
      </c>
      <c r="AP29" s="219" t="str">
        <f>IF(AP28="","",VLOOKUP(AP28,【記載例】シフト記号表!$C$6:$K$35,9,FALSE))</f>
        <v/>
      </c>
      <c r="AQ29" s="219" t="str">
        <f>IF(AQ28="","",VLOOKUP(AQ28,【記載例】シフト記号表!$C$6:$K$35,9,FALSE))</f>
        <v/>
      </c>
      <c r="AR29" s="219" t="str">
        <f>IF(AR28="","",VLOOKUP(AR28,【記載例】シフト記号表!$C$6:$K$35,9,FALSE))</f>
        <v/>
      </c>
      <c r="AS29" s="219" t="str">
        <f>IF(AS28="","",VLOOKUP(AS28,【記載例】シフト記号表!$C$6:$K$35,9,FALSE))</f>
        <v/>
      </c>
      <c r="AT29" s="220">
        <f>IF(AT28="","",VLOOKUP(AT28,【記載例】シフト記号表!$C$6:$K$35,9,FALSE))</f>
        <v>2</v>
      </c>
      <c r="AU29" s="218" t="str">
        <f>IF(AU28="","",VLOOKUP(AU28,【記載例】シフト記号表!$C$6:$K$35,9,FALSE))</f>
        <v/>
      </c>
      <c r="AV29" s="219" t="str">
        <f>IF(AV28="","",VLOOKUP(AV28,【記載例】シフト記号表!$C$6:$K$35,9,FALSE))</f>
        <v/>
      </c>
      <c r="AW29" s="219" t="str">
        <f>IF(AW28="","",VLOOKUP(AW28,【記載例】シフト記号表!$C$6:$K$35,9,FALSE))</f>
        <v/>
      </c>
      <c r="AX29" s="949">
        <f>IF($BB$3="４週",SUM(S29:AT29),IF($BB$3="暦月",SUM(S29:AW29),""))</f>
        <v>16</v>
      </c>
      <c r="AY29" s="950"/>
      <c r="AZ29" s="951">
        <f>IF($BB$3="４週",AX29/4,IF($BB$3="暦月",【記載例】参考様式１!AX29/(【記載例】参考様式１!$BB$8/7),""))</f>
        <v>4</v>
      </c>
      <c r="BA29" s="952"/>
      <c r="BB29" s="759"/>
      <c r="BC29" s="760"/>
      <c r="BD29" s="760"/>
      <c r="BE29" s="760"/>
      <c r="BF29" s="761"/>
    </row>
    <row r="30" spans="2:58" ht="20.25" customHeight="1" x14ac:dyDescent="0.15">
      <c r="B30" s="911"/>
      <c r="C30" s="785"/>
      <c r="D30" s="786"/>
      <c r="E30" s="787"/>
      <c r="F30" s="217" t="str">
        <f>C28</f>
        <v>生活相談員</v>
      </c>
      <c r="G30" s="789"/>
      <c r="H30" s="713"/>
      <c r="I30" s="714"/>
      <c r="J30" s="714"/>
      <c r="K30" s="715"/>
      <c r="L30" s="794"/>
      <c r="M30" s="795"/>
      <c r="N30" s="795"/>
      <c r="O30" s="796"/>
      <c r="P30" s="953" t="s">
        <v>277</v>
      </c>
      <c r="Q30" s="954"/>
      <c r="R30" s="955"/>
      <c r="S30" s="222">
        <f>IF(S28="","",VLOOKUP(S28,【記載例】シフト記号表!$C$6:$U$35,19,FALSE))</f>
        <v>2.5000000000000004</v>
      </c>
      <c r="T30" s="223" t="str">
        <f>IF(T28="","",VLOOKUP(T28,【記載例】シフト記号表!$C$6:$U$35,19,FALSE))</f>
        <v/>
      </c>
      <c r="U30" s="223" t="str">
        <f>IF(U28="","",VLOOKUP(U28,【記載例】シフト記号表!$C$6:$U$35,19,FALSE))</f>
        <v/>
      </c>
      <c r="V30" s="223" t="str">
        <f>IF(V28="","",VLOOKUP(V28,【記載例】シフト記号表!$C$6:$U$35,19,FALSE))</f>
        <v/>
      </c>
      <c r="W30" s="223" t="str">
        <f>IF(W28="","",VLOOKUP(W28,【記載例】シフト記号表!$C$6:$U$35,19,FALSE))</f>
        <v/>
      </c>
      <c r="X30" s="223" t="str">
        <f>IF(X28="","",VLOOKUP(X28,【記載例】シフト記号表!$C$6:$U$35,19,FALSE))</f>
        <v/>
      </c>
      <c r="Y30" s="224">
        <f>IF(Y28="","",VLOOKUP(Y28,【記載例】シフト記号表!$C$6:$U$35,19,FALSE))</f>
        <v>2.5000000000000004</v>
      </c>
      <c r="Z30" s="222">
        <f>IF(Z28="","",VLOOKUP(Z28,【記載例】シフト記号表!$C$6:$U$35,19,FALSE))</f>
        <v>2.5000000000000004</v>
      </c>
      <c r="AA30" s="223" t="str">
        <f>IF(AA28="","",VLOOKUP(AA28,【記載例】シフト記号表!$C$6:$U$35,19,FALSE))</f>
        <v/>
      </c>
      <c r="AB30" s="223" t="str">
        <f>IF(AB28="","",VLOOKUP(AB28,【記載例】シフト記号表!$C$6:$U$35,19,FALSE))</f>
        <v/>
      </c>
      <c r="AC30" s="223" t="str">
        <f>IF(AC28="","",VLOOKUP(AC28,【記載例】シフト記号表!$C$6:$U$35,19,FALSE))</f>
        <v/>
      </c>
      <c r="AD30" s="223" t="str">
        <f>IF(AD28="","",VLOOKUP(AD28,【記載例】シフト記号表!$C$6:$U$35,19,FALSE))</f>
        <v/>
      </c>
      <c r="AE30" s="223" t="str">
        <f>IF(AE28="","",VLOOKUP(AE28,【記載例】シフト記号表!$C$6:$U$35,19,FALSE))</f>
        <v/>
      </c>
      <c r="AF30" s="224">
        <f>IF(AF28="","",VLOOKUP(AF28,【記載例】シフト記号表!$C$6:$U$35,19,FALSE))</f>
        <v>2.5000000000000004</v>
      </c>
      <c r="AG30" s="222">
        <f>IF(AG28="","",VLOOKUP(AG28,【記載例】シフト記号表!$C$6:$U$35,19,FALSE))</f>
        <v>2.5000000000000004</v>
      </c>
      <c r="AH30" s="223" t="str">
        <f>IF(AH28="","",VLOOKUP(AH28,【記載例】シフト記号表!$C$6:$U$35,19,FALSE))</f>
        <v/>
      </c>
      <c r="AI30" s="223" t="str">
        <f>IF(AI28="","",VLOOKUP(AI28,【記載例】シフト記号表!$C$6:$U$35,19,FALSE))</f>
        <v/>
      </c>
      <c r="AJ30" s="223" t="str">
        <f>IF(AJ28="","",VLOOKUP(AJ28,【記載例】シフト記号表!$C$6:$U$35,19,FALSE))</f>
        <v/>
      </c>
      <c r="AK30" s="223" t="str">
        <f>IF(AK28="","",VLOOKUP(AK28,【記載例】シフト記号表!$C$6:$U$35,19,FALSE))</f>
        <v/>
      </c>
      <c r="AL30" s="223" t="str">
        <f>IF(AL28="","",VLOOKUP(AL28,【記載例】シフト記号表!$C$6:$U$35,19,FALSE))</f>
        <v/>
      </c>
      <c r="AM30" s="224">
        <f>IF(AM28="","",VLOOKUP(AM28,【記載例】シフト記号表!$C$6:$U$35,19,FALSE))</f>
        <v>2.5000000000000004</v>
      </c>
      <c r="AN30" s="222">
        <f>IF(AN28="","",VLOOKUP(AN28,【記載例】シフト記号表!$C$6:$U$35,19,FALSE))</f>
        <v>2.5000000000000004</v>
      </c>
      <c r="AO30" s="223" t="str">
        <f>IF(AO28="","",VLOOKUP(AO28,【記載例】シフト記号表!$C$6:$U$35,19,FALSE))</f>
        <v/>
      </c>
      <c r="AP30" s="223" t="str">
        <f>IF(AP28="","",VLOOKUP(AP28,【記載例】シフト記号表!$C$6:$U$35,19,FALSE))</f>
        <v/>
      </c>
      <c r="AQ30" s="223" t="str">
        <f>IF(AQ28="","",VLOOKUP(AQ28,【記載例】シフト記号表!$C$6:$U$35,19,FALSE))</f>
        <v/>
      </c>
      <c r="AR30" s="223" t="str">
        <f>IF(AR28="","",VLOOKUP(AR28,【記載例】シフト記号表!$C$6:$U$35,19,FALSE))</f>
        <v/>
      </c>
      <c r="AS30" s="223" t="str">
        <f>IF(AS28="","",VLOOKUP(AS28,【記載例】シフト記号表!$C$6:$U$35,19,FALSE))</f>
        <v/>
      </c>
      <c r="AT30" s="224">
        <f>IF(AT28="","",VLOOKUP(AT28,【記載例】シフト記号表!$C$6:$U$35,19,FALSE))</f>
        <v>2.5000000000000004</v>
      </c>
      <c r="AU30" s="222" t="str">
        <f>IF(AU28="","",VLOOKUP(AU28,【記載例】シフト記号表!$C$6:$U$35,19,FALSE))</f>
        <v/>
      </c>
      <c r="AV30" s="223" t="str">
        <f>IF(AV28="","",VLOOKUP(AV28,【記載例】シフト記号表!$C$6:$U$35,19,FALSE))</f>
        <v/>
      </c>
      <c r="AW30" s="223" t="str">
        <f>IF(AW28="","",VLOOKUP(AW28,【記載例】シフト記号表!$C$6:$U$35,19,FALSE))</f>
        <v/>
      </c>
      <c r="AX30" s="956">
        <f>IF($BB$3="４週",SUM(S30:AT30),IF($BB$3="暦月",SUM(S30:AW30),""))</f>
        <v>20.000000000000004</v>
      </c>
      <c r="AY30" s="957"/>
      <c r="AZ30" s="958">
        <f>IF($BB$3="４週",AX30/4,IF($BB$3="暦月",【記載例】参考様式１!AX30/(【記載例】参考様式１!$BB$8/7),""))</f>
        <v>5.0000000000000009</v>
      </c>
      <c r="BA30" s="959"/>
      <c r="BB30" s="762"/>
      <c r="BC30" s="763"/>
      <c r="BD30" s="763"/>
      <c r="BE30" s="763"/>
      <c r="BF30" s="764"/>
    </row>
    <row r="31" spans="2:58" ht="20.25" customHeight="1" x14ac:dyDescent="0.15">
      <c r="B31" s="911">
        <f>B28+1</f>
        <v>4</v>
      </c>
      <c r="C31" s="779" t="s">
        <v>285</v>
      </c>
      <c r="D31" s="780"/>
      <c r="E31" s="781"/>
      <c r="F31" s="225"/>
      <c r="G31" s="788" t="s">
        <v>281</v>
      </c>
      <c r="H31" s="790" t="s">
        <v>286</v>
      </c>
      <c r="I31" s="714"/>
      <c r="J31" s="714"/>
      <c r="K31" s="715"/>
      <c r="L31" s="791" t="s">
        <v>287</v>
      </c>
      <c r="M31" s="792"/>
      <c r="N31" s="792"/>
      <c r="O31" s="793"/>
      <c r="P31" s="960" t="s">
        <v>273</v>
      </c>
      <c r="Q31" s="961"/>
      <c r="R31" s="962"/>
      <c r="S31" s="214" t="s">
        <v>288</v>
      </c>
      <c r="T31" s="215"/>
      <c r="U31" s="215" t="s">
        <v>288</v>
      </c>
      <c r="V31" s="215" t="s">
        <v>288</v>
      </c>
      <c r="W31" s="215"/>
      <c r="X31" s="215" t="s">
        <v>288</v>
      </c>
      <c r="Y31" s="216"/>
      <c r="Z31" s="214" t="s">
        <v>288</v>
      </c>
      <c r="AA31" s="215"/>
      <c r="AB31" s="215" t="s">
        <v>288</v>
      </c>
      <c r="AC31" s="215" t="s">
        <v>288</v>
      </c>
      <c r="AD31" s="215"/>
      <c r="AE31" s="215" t="s">
        <v>288</v>
      </c>
      <c r="AF31" s="216"/>
      <c r="AG31" s="214" t="s">
        <v>288</v>
      </c>
      <c r="AH31" s="215"/>
      <c r="AI31" s="215" t="s">
        <v>288</v>
      </c>
      <c r="AJ31" s="215" t="s">
        <v>288</v>
      </c>
      <c r="AK31" s="215"/>
      <c r="AL31" s="215" t="s">
        <v>288</v>
      </c>
      <c r="AM31" s="216"/>
      <c r="AN31" s="214" t="s">
        <v>288</v>
      </c>
      <c r="AO31" s="215"/>
      <c r="AP31" s="215" t="s">
        <v>288</v>
      </c>
      <c r="AQ31" s="215" t="s">
        <v>288</v>
      </c>
      <c r="AR31" s="215"/>
      <c r="AS31" s="215" t="s">
        <v>288</v>
      </c>
      <c r="AT31" s="216"/>
      <c r="AU31" s="214"/>
      <c r="AV31" s="215"/>
      <c r="AW31" s="215"/>
      <c r="AX31" s="963"/>
      <c r="AY31" s="964"/>
      <c r="AZ31" s="965"/>
      <c r="BA31" s="966"/>
      <c r="BB31" s="804" t="s">
        <v>289</v>
      </c>
      <c r="BC31" s="805"/>
      <c r="BD31" s="805"/>
      <c r="BE31" s="805"/>
      <c r="BF31" s="806"/>
    </row>
    <row r="32" spans="2:58" ht="20.25" customHeight="1" x14ac:dyDescent="0.15">
      <c r="B32" s="911"/>
      <c r="C32" s="782"/>
      <c r="D32" s="783"/>
      <c r="E32" s="784"/>
      <c r="F32" s="217"/>
      <c r="G32" s="709"/>
      <c r="H32" s="713"/>
      <c r="I32" s="714"/>
      <c r="J32" s="714"/>
      <c r="K32" s="715"/>
      <c r="L32" s="719"/>
      <c r="M32" s="720"/>
      <c r="N32" s="720"/>
      <c r="O32" s="721"/>
      <c r="P32" s="946" t="s">
        <v>276</v>
      </c>
      <c r="Q32" s="947"/>
      <c r="R32" s="948"/>
      <c r="S32" s="218">
        <f>IF(S31="","",VLOOKUP(S31,【記載例】シフト記号表!$C$6:$K$35,9,FALSE))</f>
        <v>4</v>
      </c>
      <c r="T32" s="219" t="str">
        <f>IF(T31="","",VLOOKUP(T31,【記載例】シフト記号表!$C$6:$K$35,9,FALSE))</f>
        <v/>
      </c>
      <c r="U32" s="219">
        <f>IF(U31="","",VLOOKUP(U31,【記載例】シフト記号表!$C$6:$K$35,9,FALSE))</f>
        <v>4</v>
      </c>
      <c r="V32" s="219">
        <f>IF(V31="","",VLOOKUP(V31,【記載例】シフト記号表!$C$6:$K$35,9,FALSE))</f>
        <v>4</v>
      </c>
      <c r="W32" s="219" t="str">
        <f>IF(W31="","",VLOOKUP(W31,【記載例】シフト記号表!$C$6:$K$35,9,FALSE))</f>
        <v/>
      </c>
      <c r="X32" s="219">
        <f>IF(X31="","",VLOOKUP(X31,【記載例】シフト記号表!$C$6:$K$35,9,FALSE))</f>
        <v>4</v>
      </c>
      <c r="Y32" s="220" t="str">
        <f>IF(Y31="","",VLOOKUP(Y31,【記載例】シフト記号表!$C$6:$K$35,9,FALSE))</f>
        <v/>
      </c>
      <c r="Z32" s="218">
        <f>IF(Z31="","",VLOOKUP(Z31,【記載例】シフト記号表!$C$6:$K$35,9,FALSE))</f>
        <v>4</v>
      </c>
      <c r="AA32" s="219" t="str">
        <f>IF(AA31="","",VLOOKUP(AA31,【記載例】シフト記号表!$C$6:$K$35,9,FALSE))</f>
        <v/>
      </c>
      <c r="AB32" s="219">
        <f>IF(AB31="","",VLOOKUP(AB31,【記載例】シフト記号表!$C$6:$K$35,9,FALSE))</f>
        <v>4</v>
      </c>
      <c r="AC32" s="219">
        <f>IF(AC31="","",VLOOKUP(AC31,【記載例】シフト記号表!$C$6:$K$35,9,FALSE))</f>
        <v>4</v>
      </c>
      <c r="AD32" s="219" t="str">
        <f>IF(AD31="","",VLOOKUP(AD31,【記載例】シフト記号表!$C$6:$K$35,9,FALSE))</f>
        <v/>
      </c>
      <c r="AE32" s="219">
        <f>IF(AE31="","",VLOOKUP(AE31,【記載例】シフト記号表!$C$6:$K$35,9,FALSE))</f>
        <v>4</v>
      </c>
      <c r="AF32" s="220" t="str">
        <f>IF(AF31="","",VLOOKUP(AF31,【記載例】シフト記号表!$C$6:$K$35,9,FALSE))</f>
        <v/>
      </c>
      <c r="AG32" s="218">
        <f>IF(AG31="","",VLOOKUP(AG31,【記載例】シフト記号表!$C$6:$K$35,9,FALSE))</f>
        <v>4</v>
      </c>
      <c r="AH32" s="219" t="str">
        <f>IF(AH31="","",VLOOKUP(AH31,【記載例】シフト記号表!$C$6:$K$35,9,FALSE))</f>
        <v/>
      </c>
      <c r="AI32" s="219">
        <f>IF(AI31="","",VLOOKUP(AI31,【記載例】シフト記号表!$C$6:$K$35,9,FALSE))</f>
        <v>4</v>
      </c>
      <c r="AJ32" s="219">
        <f>IF(AJ31="","",VLOOKUP(AJ31,【記載例】シフト記号表!$C$6:$K$35,9,FALSE))</f>
        <v>4</v>
      </c>
      <c r="AK32" s="219" t="str">
        <f>IF(AK31="","",VLOOKUP(AK31,【記載例】シフト記号表!$C$6:$K$35,9,FALSE))</f>
        <v/>
      </c>
      <c r="AL32" s="219">
        <f>IF(AL31="","",VLOOKUP(AL31,【記載例】シフト記号表!$C$6:$K$35,9,FALSE))</f>
        <v>4</v>
      </c>
      <c r="AM32" s="220" t="str">
        <f>IF(AM31="","",VLOOKUP(AM31,【記載例】シフト記号表!$C$6:$K$35,9,FALSE))</f>
        <v/>
      </c>
      <c r="AN32" s="218">
        <f>IF(AN31="","",VLOOKUP(AN31,【記載例】シフト記号表!$C$6:$K$35,9,FALSE))</f>
        <v>4</v>
      </c>
      <c r="AO32" s="219" t="str">
        <f>IF(AO31="","",VLOOKUP(AO31,【記載例】シフト記号表!$C$6:$K$35,9,FALSE))</f>
        <v/>
      </c>
      <c r="AP32" s="219">
        <f>IF(AP31="","",VLOOKUP(AP31,【記載例】シフト記号表!$C$6:$K$35,9,FALSE))</f>
        <v>4</v>
      </c>
      <c r="AQ32" s="219">
        <f>IF(AQ31="","",VLOOKUP(AQ31,【記載例】シフト記号表!$C$6:$K$35,9,FALSE))</f>
        <v>4</v>
      </c>
      <c r="AR32" s="219" t="str">
        <f>IF(AR31="","",VLOOKUP(AR31,【記載例】シフト記号表!$C$6:$K$35,9,FALSE))</f>
        <v/>
      </c>
      <c r="AS32" s="219">
        <f>IF(AS31="","",VLOOKUP(AS31,【記載例】シフト記号表!$C$6:$K$35,9,FALSE))</f>
        <v>4</v>
      </c>
      <c r="AT32" s="220" t="str">
        <f>IF(AT31="","",VLOOKUP(AT31,【記載例】シフト記号表!$C$6:$K$35,9,FALSE))</f>
        <v/>
      </c>
      <c r="AU32" s="218" t="str">
        <f>IF(AU31="","",VLOOKUP(AU31,【記載例】シフト記号表!$C$6:$K$35,9,FALSE))</f>
        <v/>
      </c>
      <c r="AV32" s="219" t="str">
        <f>IF(AV31="","",VLOOKUP(AV31,【記載例】シフト記号表!$C$6:$K$35,9,FALSE))</f>
        <v/>
      </c>
      <c r="AW32" s="219" t="str">
        <f>IF(AW31="","",VLOOKUP(AW31,【記載例】シフト記号表!$C$6:$K$35,9,FALSE))</f>
        <v/>
      </c>
      <c r="AX32" s="949">
        <f>IF($BB$3="４週",SUM(S32:AT32),IF($BB$3="暦月",SUM(S32:AW32),""))</f>
        <v>64</v>
      </c>
      <c r="AY32" s="950"/>
      <c r="AZ32" s="951">
        <f>IF($BB$3="４週",AX32/4,IF($BB$3="暦月",【記載例】参考様式１!AX32/(【記載例】参考様式１!$BB$8/7),""))</f>
        <v>16</v>
      </c>
      <c r="BA32" s="952"/>
      <c r="BB32" s="759"/>
      <c r="BC32" s="760"/>
      <c r="BD32" s="760"/>
      <c r="BE32" s="760"/>
      <c r="BF32" s="761"/>
    </row>
    <row r="33" spans="2:58" ht="20.25" customHeight="1" x14ac:dyDescent="0.15">
      <c r="B33" s="911"/>
      <c r="C33" s="785"/>
      <c r="D33" s="786"/>
      <c r="E33" s="787"/>
      <c r="F33" s="217" t="str">
        <f>C31</f>
        <v>看護職員</v>
      </c>
      <c r="G33" s="789"/>
      <c r="H33" s="713"/>
      <c r="I33" s="714"/>
      <c r="J33" s="714"/>
      <c r="K33" s="715"/>
      <c r="L33" s="794"/>
      <c r="M33" s="795"/>
      <c r="N33" s="795"/>
      <c r="O33" s="796"/>
      <c r="P33" s="953" t="s">
        <v>277</v>
      </c>
      <c r="Q33" s="954"/>
      <c r="R33" s="955"/>
      <c r="S33" s="222">
        <f>IF(S31="","",VLOOKUP(S31,【記載例】シフト記号表!$C$6:$U$35,19,FALSE))</f>
        <v>4</v>
      </c>
      <c r="T33" s="223" t="str">
        <f>IF(T31="","",VLOOKUP(T31,【記載例】シフト記号表!$C$6:$U$35,19,FALSE))</f>
        <v/>
      </c>
      <c r="U33" s="223">
        <f>IF(U31="","",VLOOKUP(U31,【記載例】シフト記号表!$C$6:$U$35,19,FALSE))</f>
        <v>4</v>
      </c>
      <c r="V33" s="223">
        <f>IF(V31="","",VLOOKUP(V31,【記載例】シフト記号表!$C$6:$U$35,19,FALSE))</f>
        <v>4</v>
      </c>
      <c r="W33" s="223" t="str">
        <f>IF(W31="","",VLOOKUP(W31,【記載例】シフト記号表!$C$6:$U$35,19,FALSE))</f>
        <v/>
      </c>
      <c r="X33" s="223">
        <f>IF(X31="","",VLOOKUP(X31,【記載例】シフト記号表!$C$6:$U$35,19,FALSE))</f>
        <v>4</v>
      </c>
      <c r="Y33" s="224" t="str">
        <f>IF(Y31="","",VLOOKUP(Y31,【記載例】シフト記号表!$C$6:$U$35,19,FALSE))</f>
        <v/>
      </c>
      <c r="Z33" s="222">
        <f>IF(Z31="","",VLOOKUP(Z31,【記載例】シフト記号表!$C$6:$U$35,19,FALSE))</f>
        <v>4</v>
      </c>
      <c r="AA33" s="223" t="str">
        <f>IF(AA31="","",VLOOKUP(AA31,【記載例】シフト記号表!$C$6:$U$35,19,FALSE))</f>
        <v/>
      </c>
      <c r="AB33" s="223">
        <f>IF(AB31="","",VLOOKUP(AB31,【記載例】シフト記号表!$C$6:$U$35,19,FALSE))</f>
        <v>4</v>
      </c>
      <c r="AC33" s="223">
        <f>IF(AC31="","",VLOOKUP(AC31,【記載例】シフト記号表!$C$6:$U$35,19,FALSE))</f>
        <v>4</v>
      </c>
      <c r="AD33" s="223" t="str">
        <f>IF(AD31="","",VLOOKUP(AD31,【記載例】シフト記号表!$C$6:$U$35,19,FALSE))</f>
        <v/>
      </c>
      <c r="AE33" s="223">
        <f>IF(AE31="","",VLOOKUP(AE31,【記載例】シフト記号表!$C$6:$U$35,19,FALSE))</f>
        <v>4</v>
      </c>
      <c r="AF33" s="224" t="str">
        <f>IF(AF31="","",VLOOKUP(AF31,【記載例】シフト記号表!$C$6:$U$35,19,FALSE))</f>
        <v/>
      </c>
      <c r="AG33" s="222">
        <f>IF(AG31="","",VLOOKUP(AG31,【記載例】シフト記号表!$C$6:$U$35,19,FALSE))</f>
        <v>4</v>
      </c>
      <c r="AH33" s="223" t="str">
        <f>IF(AH31="","",VLOOKUP(AH31,【記載例】シフト記号表!$C$6:$U$35,19,FALSE))</f>
        <v/>
      </c>
      <c r="AI33" s="223">
        <f>IF(AI31="","",VLOOKUP(AI31,【記載例】シフト記号表!$C$6:$U$35,19,FALSE))</f>
        <v>4</v>
      </c>
      <c r="AJ33" s="223">
        <f>IF(AJ31="","",VLOOKUP(AJ31,【記載例】シフト記号表!$C$6:$U$35,19,FALSE))</f>
        <v>4</v>
      </c>
      <c r="AK33" s="223" t="str">
        <f>IF(AK31="","",VLOOKUP(AK31,【記載例】シフト記号表!$C$6:$U$35,19,FALSE))</f>
        <v/>
      </c>
      <c r="AL33" s="223">
        <f>IF(AL31="","",VLOOKUP(AL31,【記載例】シフト記号表!$C$6:$U$35,19,FALSE))</f>
        <v>4</v>
      </c>
      <c r="AM33" s="224" t="str">
        <f>IF(AM31="","",VLOOKUP(AM31,【記載例】シフト記号表!$C$6:$U$35,19,FALSE))</f>
        <v/>
      </c>
      <c r="AN33" s="222">
        <f>IF(AN31="","",VLOOKUP(AN31,【記載例】シフト記号表!$C$6:$U$35,19,FALSE))</f>
        <v>4</v>
      </c>
      <c r="AO33" s="223" t="str">
        <f>IF(AO31="","",VLOOKUP(AO31,【記載例】シフト記号表!$C$6:$U$35,19,FALSE))</f>
        <v/>
      </c>
      <c r="AP33" s="223">
        <f>IF(AP31="","",VLOOKUP(AP31,【記載例】シフト記号表!$C$6:$U$35,19,FALSE))</f>
        <v>4</v>
      </c>
      <c r="AQ33" s="223">
        <f>IF(AQ31="","",VLOOKUP(AQ31,【記載例】シフト記号表!$C$6:$U$35,19,FALSE))</f>
        <v>4</v>
      </c>
      <c r="AR33" s="223" t="str">
        <f>IF(AR31="","",VLOOKUP(AR31,【記載例】シフト記号表!$C$6:$U$35,19,FALSE))</f>
        <v/>
      </c>
      <c r="AS33" s="223">
        <f>IF(AS31="","",VLOOKUP(AS31,【記載例】シフト記号表!$C$6:$U$35,19,FALSE))</f>
        <v>4</v>
      </c>
      <c r="AT33" s="224" t="str">
        <f>IF(AT31="","",VLOOKUP(AT31,【記載例】シフト記号表!$C$6:$U$35,19,FALSE))</f>
        <v/>
      </c>
      <c r="AU33" s="222" t="str">
        <f>IF(AU31="","",VLOOKUP(AU31,【記載例】シフト記号表!$C$6:$U$35,19,FALSE))</f>
        <v/>
      </c>
      <c r="AV33" s="223" t="str">
        <f>IF(AV31="","",VLOOKUP(AV31,【記載例】シフト記号表!$C$6:$U$35,19,FALSE))</f>
        <v/>
      </c>
      <c r="AW33" s="223" t="str">
        <f>IF(AW31="","",VLOOKUP(AW31,【記載例】シフト記号表!$C$6:$U$35,19,FALSE))</f>
        <v/>
      </c>
      <c r="AX33" s="956">
        <f>IF($BB$3="４週",SUM(S33:AT33),IF($BB$3="暦月",SUM(S33:AW33),""))</f>
        <v>64</v>
      </c>
      <c r="AY33" s="957"/>
      <c r="AZ33" s="958">
        <f>IF($BB$3="４週",AX33/4,IF($BB$3="暦月",【記載例】参考様式１!AX33/(【記載例】参考様式１!$BB$8/7),""))</f>
        <v>16</v>
      </c>
      <c r="BA33" s="959"/>
      <c r="BB33" s="762"/>
      <c r="BC33" s="763"/>
      <c r="BD33" s="763"/>
      <c r="BE33" s="763"/>
      <c r="BF33" s="764"/>
    </row>
    <row r="34" spans="2:58" ht="20.25" customHeight="1" x14ac:dyDescent="0.15">
      <c r="B34" s="911">
        <f>B31+1</f>
        <v>5</v>
      </c>
      <c r="C34" s="779" t="s">
        <v>285</v>
      </c>
      <c r="D34" s="780"/>
      <c r="E34" s="781"/>
      <c r="F34" s="225"/>
      <c r="G34" s="788" t="s">
        <v>290</v>
      </c>
      <c r="H34" s="790" t="s">
        <v>291</v>
      </c>
      <c r="I34" s="714"/>
      <c r="J34" s="714"/>
      <c r="K34" s="715"/>
      <c r="L34" s="791" t="s">
        <v>292</v>
      </c>
      <c r="M34" s="792"/>
      <c r="N34" s="792"/>
      <c r="O34" s="793"/>
      <c r="P34" s="960" t="s">
        <v>273</v>
      </c>
      <c r="Q34" s="961"/>
      <c r="R34" s="962"/>
      <c r="S34" s="214"/>
      <c r="T34" s="215" t="s">
        <v>288</v>
      </c>
      <c r="U34" s="215"/>
      <c r="V34" s="215"/>
      <c r="W34" s="215" t="s">
        <v>288</v>
      </c>
      <c r="X34" s="215"/>
      <c r="Y34" s="216" t="s">
        <v>288</v>
      </c>
      <c r="Z34" s="214"/>
      <c r="AA34" s="215" t="s">
        <v>288</v>
      </c>
      <c r="AB34" s="215"/>
      <c r="AC34" s="215"/>
      <c r="AD34" s="215" t="s">
        <v>288</v>
      </c>
      <c r="AE34" s="215"/>
      <c r="AF34" s="216" t="s">
        <v>288</v>
      </c>
      <c r="AG34" s="214"/>
      <c r="AH34" s="215" t="s">
        <v>288</v>
      </c>
      <c r="AI34" s="215"/>
      <c r="AJ34" s="215"/>
      <c r="AK34" s="215" t="s">
        <v>288</v>
      </c>
      <c r="AL34" s="215"/>
      <c r="AM34" s="216" t="s">
        <v>288</v>
      </c>
      <c r="AN34" s="214"/>
      <c r="AO34" s="215" t="s">
        <v>288</v>
      </c>
      <c r="AP34" s="215"/>
      <c r="AQ34" s="215"/>
      <c r="AR34" s="215" t="s">
        <v>288</v>
      </c>
      <c r="AS34" s="215"/>
      <c r="AT34" s="216" t="s">
        <v>288</v>
      </c>
      <c r="AU34" s="214"/>
      <c r="AV34" s="215"/>
      <c r="AW34" s="215"/>
      <c r="AX34" s="963"/>
      <c r="AY34" s="964"/>
      <c r="AZ34" s="965"/>
      <c r="BA34" s="966"/>
      <c r="BB34" s="804" t="s">
        <v>293</v>
      </c>
      <c r="BC34" s="805"/>
      <c r="BD34" s="805"/>
      <c r="BE34" s="805"/>
      <c r="BF34" s="806"/>
    </row>
    <row r="35" spans="2:58" ht="20.25" customHeight="1" x14ac:dyDescent="0.15">
      <c r="B35" s="911"/>
      <c r="C35" s="782"/>
      <c r="D35" s="783"/>
      <c r="E35" s="784"/>
      <c r="F35" s="217"/>
      <c r="G35" s="709"/>
      <c r="H35" s="713"/>
      <c r="I35" s="714"/>
      <c r="J35" s="714"/>
      <c r="K35" s="715"/>
      <c r="L35" s="719"/>
      <c r="M35" s="720"/>
      <c r="N35" s="720"/>
      <c r="O35" s="721"/>
      <c r="P35" s="946" t="s">
        <v>276</v>
      </c>
      <c r="Q35" s="947"/>
      <c r="R35" s="948"/>
      <c r="S35" s="218" t="str">
        <f>IF(S34="","",VLOOKUP(S34,【記載例】シフト記号表!$C$6:$K$35,9,FALSE))</f>
        <v/>
      </c>
      <c r="T35" s="219">
        <f>IF(T34="","",VLOOKUP(T34,【記載例】シフト記号表!$C$6:$K$35,9,FALSE))</f>
        <v>4</v>
      </c>
      <c r="U35" s="219" t="str">
        <f>IF(U34="","",VLOOKUP(U34,【記載例】シフト記号表!$C$6:$K$35,9,FALSE))</f>
        <v/>
      </c>
      <c r="V35" s="219" t="str">
        <f>IF(V34="","",VLOOKUP(V34,【記載例】シフト記号表!$C$6:$K$35,9,FALSE))</f>
        <v/>
      </c>
      <c r="W35" s="219">
        <f>IF(W34="","",VLOOKUP(W34,【記載例】シフト記号表!$C$6:$K$35,9,FALSE))</f>
        <v>4</v>
      </c>
      <c r="X35" s="219" t="str">
        <f>IF(X34="","",VLOOKUP(X34,【記載例】シフト記号表!$C$6:$K$35,9,FALSE))</f>
        <v/>
      </c>
      <c r="Y35" s="220">
        <f>IF(Y34="","",VLOOKUP(Y34,【記載例】シフト記号表!$C$6:$K$35,9,FALSE))</f>
        <v>4</v>
      </c>
      <c r="Z35" s="218" t="str">
        <f>IF(Z34="","",VLOOKUP(Z34,【記載例】シフト記号表!$C$6:$K$35,9,FALSE))</f>
        <v/>
      </c>
      <c r="AA35" s="219">
        <f>IF(AA34="","",VLOOKUP(AA34,【記載例】シフト記号表!$C$6:$K$35,9,FALSE))</f>
        <v>4</v>
      </c>
      <c r="AB35" s="219" t="str">
        <f>IF(AB34="","",VLOOKUP(AB34,【記載例】シフト記号表!$C$6:$K$35,9,FALSE))</f>
        <v/>
      </c>
      <c r="AC35" s="219" t="str">
        <f>IF(AC34="","",VLOOKUP(AC34,【記載例】シフト記号表!$C$6:$K$35,9,FALSE))</f>
        <v/>
      </c>
      <c r="AD35" s="219">
        <f>IF(AD34="","",VLOOKUP(AD34,【記載例】シフト記号表!$C$6:$K$35,9,FALSE))</f>
        <v>4</v>
      </c>
      <c r="AE35" s="219" t="str">
        <f>IF(AE34="","",VLOOKUP(AE34,【記載例】シフト記号表!$C$6:$K$35,9,FALSE))</f>
        <v/>
      </c>
      <c r="AF35" s="220">
        <f>IF(AF34="","",VLOOKUP(AF34,【記載例】シフト記号表!$C$6:$K$35,9,FALSE))</f>
        <v>4</v>
      </c>
      <c r="AG35" s="218" t="str">
        <f>IF(AG34="","",VLOOKUP(AG34,【記載例】シフト記号表!$C$6:$K$35,9,FALSE))</f>
        <v/>
      </c>
      <c r="AH35" s="219">
        <f>IF(AH34="","",VLOOKUP(AH34,【記載例】シフト記号表!$C$6:$K$35,9,FALSE))</f>
        <v>4</v>
      </c>
      <c r="AI35" s="219" t="str">
        <f>IF(AI34="","",VLOOKUP(AI34,【記載例】シフト記号表!$C$6:$K$35,9,FALSE))</f>
        <v/>
      </c>
      <c r="AJ35" s="219" t="str">
        <f>IF(AJ34="","",VLOOKUP(AJ34,【記載例】シフト記号表!$C$6:$K$35,9,FALSE))</f>
        <v/>
      </c>
      <c r="AK35" s="219">
        <f>IF(AK34="","",VLOOKUP(AK34,【記載例】シフト記号表!$C$6:$K$35,9,FALSE))</f>
        <v>4</v>
      </c>
      <c r="AL35" s="219" t="str">
        <f>IF(AL34="","",VLOOKUP(AL34,【記載例】シフト記号表!$C$6:$K$35,9,FALSE))</f>
        <v/>
      </c>
      <c r="AM35" s="220">
        <f>IF(AM34="","",VLOOKUP(AM34,【記載例】シフト記号表!$C$6:$K$35,9,FALSE))</f>
        <v>4</v>
      </c>
      <c r="AN35" s="218" t="str">
        <f>IF(AN34="","",VLOOKUP(AN34,【記載例】シフト記号表!$C$6:$K$35,9,FALSE))</f>
        <v/>
      </c>
      <c r="AO35" s="219">
        <f>IF(AO34="","",VLOOKUP(AO34,【記載例】シフト記号表!$C$6:$K$35,9,FALSE))</f>
        <v>4</v>
      </c>
      <c r="AP35" s="219" t="str">
        <f>IF(AP34="","",VLOOKUP(AP34,【記載例】シフト記号表!$C$6:$K$35,9,FALSE))</f>
        <v/>
      </c>
      <c r="AQ35" s="219" t="str">
        <f>IF(AQ34="","",VLOOKUP(AQ34,【記載例】シフト記号表!$C$6:$K$35,9,FALSE))</f>
        <v/>
      </c>
      <c r="AR35" s="219">
        <f>IF(AR34="","",VLOOKUP(AR34,【記載例】シフト記号表!$C$6:$K$35,9,FALSE))</f>
        <v>4</v>
      </c>
      <c r="AS35" s="219" t="str">
        <f>IF(AS34="","",VLOOKUP(AS34,【記載例】シフト記号表!$C$6:$K$35,9,FALSE))</f>
        <v/>
      </c>
      <c r="AT35" s="220">
        <f>IF(AT34="","",VLOOKUP(AT34,【記載例】シフト記号表!$C$6:$K$35,9,FALSE))</f>
        <v>4</v>
      </c>
      <c r="AU35" s="218" t="str">
        <f>IF(AU34="","",VLOOKUP(AU34,【記載例】シフト記号表!$C$6:$K$35,9,FALSE))</f>
        <v/>
      </c>
      <c r="AV35" s="219" t="str">
        <f>IF(AV34="","",VLOOKUP(AV34,【記載例】シフト記号表!$C$6:$K$35,9,FALSE))</f>
        <v/>
      </c>
      <c r="AW35" s="219" t="str">
        <f>IF(AW34="","",VLOOKUP(AW34,【記載例】シフト記号表!$C$6:$K$35,9,FALSE))</f>
        <v/>
      </c>
      <c r="AX35" s="949">
        <f>IF($BB$3="４週",SUM(S35:AT35),IF($BB$3="暦月",SUM(S35:AW35),""))</f>
        <v>48</v>
      </c>
      <c r="AY35" s="950"/>
      <c r="AZ35" s="951">
        <f>IF($BB$3="４週",AX35/4,IF($BB$3="暦月",【記載例】参考様式１!AX35/(【記載例】参考様式１!$BB$8/7),""))</f>
        <v>12</v>
      </c>
      <c r="BA35" s="952"/>
      <c r="BB35" s="759"/>
      <c r="BC35" s="760"/>
      <c r="BD35" s="760"/>
      <c r="BE35" s="760"/>
      <c r="BF35" s="761"/>
    </row>
    <row r="36" spans="2:58" ht="20.25" customHeight="1" x14ac:dyDescent="0.15">
      <c r="B36" s="911"/>
      <c r="C36" s="785"/>
      <c r="D36" s="786"/>
      <c r="E36" s="787"/>
      <c r="F36" s="217" t="str">
        <f>C34</f>
        <v>看護職員</v>
      </c>
      <c r="G36" s="789"/>
      <c r="H36" s="713"/>
      <c r="I36" s="714"/>
      <c r="J36" s="714"/>
      <c r="K36" s="715"/>
      <c r="L36" s="794"/>
      <c r="M36" s="795"/>
      <c r="N36" s="795"/>
      <c r="O36" s="796"/>
      <c r="P36" s="953" t="s">
        <v>277</v>
      </c>
      <c r="Q36" s="954"/>
      <c r="R36" s="955"/>
      <c r="S36" s="222" t="str">
        <f>IF(S34="","",VLOOKUP(S34,【記載例】シフト記号表!$C$6:$U$35,19,FALSE))</f>
        <v/>
      </c>
      <c r="T36" s="223">
        <f>IF(T34="","",VLOOKUP(T34,【記載例】シフト記号表!$C$6:$U$35,19,FALSE))</f>
        <v>4</v>
      </c>
      <c r="U36" s="223" t="str">
        <f>IF(U34="","",VLOOKUP(U34,【記載例】シフト記号表!$C$6:$U$35,19,FALSE))</f>
        <v/>
      </c>
      <c r="V36" s="223" t="str">
        <f>IF(V34="","",VLOOKUP(V34,【記載例】シフト記号表!$C$6:$U$35,19,FALSE))</f>
        <v/>
      </c>
      <c r="W36" s="223">
        <f>IF(W34="","",VLOOKUP(W34,【記載例】シフト記号表!$C$6:$U$35,19,FALSE))</f>
        <v>4</v>
      </c>
      <c r="X36" s="223" t="str">
        <f>IF(X34="","",VLOOKUP(X34,【記載例】シフト記号表!$C$6:$U$35,19,FALSE))</f>
        <v/>
      </c>
      <c r="Y36" s="224">
        <f>IF(Y34="","",VLOOKUP(Y34,【記載例】シフト記号表!$C$6:$U$35,19,FALSE))</f>
        <v>4</v>
      </c>
      <c r="Z36" s="222" t="str">
        <f>IF(Z34="","",VLOOKUP(Z34,【記載例】シフト記号表!$C$6:$U$35,19,FALSE))</f>
        <v/>
      </c>
      <c r="AA36" s="223">
        <f>IF(AA34="","",VLOOKUP(AA34,【記載例】シフト記号表!$C$6:$U$35,19,FALSE))</f>
        <v>4</v>
      </c>
      <c r="AB36" s="223" t="str">
        <f>IF(AB34="","",VLOOKUP(AB34,【記載例】シフト記号表!$C$6:$U$35,19,FALSE))</f>
        <v/>
      </c>
      <c r="AC36" s="223" t="str">
        <f>IF(AC34="","",VLOOKUP(AC34,【記載例】シフト記号表!$C$6:$U$35,19,FALSE))</f>
        <v/>
      </c>
      <c r="AD36" s="223">
        <f>IF(AD34="","",VLOOKUP(AD34,【記載例】シフト記号表!$C$6:$U$35,19,FALSE))</f>
        <v>4</v>
      </c>
      <c r="AE36" s="223" t="str">
        <f>IF(AE34="","",VLOOKUP(AE34,【記載例】シフト記号表!$C$6:$U$35,19,FALSE))</f>
        <v/>
      </c>
      <c r="AF36" s="224">
        <f>IF(AF34="","",VLOOKUP(AF34,【記載例】シフト記号表!$C$6:$U$35,19,FALSE))</f>
        <v>4</v>
      </c>
      <c r="AG36" s="222" t="str">
        <f>IF(AG34="","",VLOOKUP(AG34,【記載例】シフト記号表!$C$6:$U$35,19,FALSE))</f>
        <v/>
      </c>
      <c r="AH36" s="223">
        <f>IF(AH34="","",VLOOKUP(AH34,【記載例】シフト記号表!$C$6:$U$35,19,FALSE))</f>
        <v>4</v>
      </c>
      <c r="AI36" s="223" t="str">
        <f>IF(AI34="","",VLOOKUP(AI34,【記載例】シフト記号表!$C$6:$U$35,19,FALSE))</f>
        <v/>
      </c>
      <c r="AJ36" s="223" t="str">
        <f>IF(AJ34="","",VLOOKUP(AJ34,【記載例】シフト記号表!$C$6:$U$35,19,FALSE))</f>
        <v/>
      </c>
      <c r="AK36" s="223">
        <f>IF(AK34="","",VLOOKUP(AK34,【記載例】シフト記号表!$C$6:$U$35,19,FALSE))</f>
        <v>4</v>
      </c>
      <c r="AL36" s="223" t="str">
        <f>IF(AL34="","",VLOOKUP(AL34,【記載例】シフト記号表!$C$6:$U$35,19,FALSE))</f>
        <v/>
      </c>
      <c r="AM36" s="224">
        <f>IF(AM34="","",VLOOKUP(AM34,【記載例】シフト記号表!$C$6:$U$35,19,FALSE))</f>
        <v>4</v>
      </c>
      <c r="AN36" s="222" t="str">
        <f>IF(AN34="","",VLOOKUP(AN34,【記載例】シフト記号表!$C$6:$U$35,19,FALSE))</f>
        <v/>
      </c>
      <c r="AO36" s="223">
        <f>IF(AO34="","",VLOOKUP(AO34,【記載例】シフト記号表!$C$6:$U$35,19,FALSE))</f>
        <v>4</v>
      </c>
      <c r="AP36" s="223" t="str">
        <f>IF(AP34="","",VLOOKUP(AP34,【記載例】シフト記号表!$C$6:$U$35,19,FALSE))</f>
        <v/>
      </c>
      <c r="AQ36" s="223" t="str">
        <f>IF(AQ34="","",VLOOKUP(AQ34,【記載例】シフト記号表!$C$6:$U$35,19,FALSE))</f>
        <v/>
      </c>
      <c r="AR36" s="223">
        <f>IF(AR34="","",VLOOKUP(AR34,【記載例】シフト記号表!$C$6:$U$35,19,FALSE))</f>
        <v>4</v>
      </c>
      <c r="AS36" s="223" t="str">
        <f>IF(AS34="","",VLOOKUP(AS34,【記載例】シフト記号表!$C$6:$U$35,19,FALSE))</f>
        <v/>
      </c>
      <c r="AT36" s="224">
        <f>IF(AT34="","",VLOOKUP(AT34,【記載例】シフト記号表!$C$6:$U$35,19,FALSE))</f>
        <v>4</v>
      </c>
      <c r="AU36" s="222" t="str">
        <f>IF(AU34="","",VLOOKUP(AU34,【記載例】シフト記号表!$C$6:$U$35,19,FALSE))</f>
        <v/>
      </c>
      <c r="AV36" s="223" t="str">
        <f>IF(AV34="","",VLOOKUP(AV34,【記載例】シフト記号表!$C$6:$U$35,19,FALSE))</f>
        <v/>
      </c>
      <c r="AW36" s="223" t="str">
        <f>IF(AW34="","",VLOOKUP(AW34,【記載例】シフト記号表!$C$6:$U$35,19,FALSE))</f>
        <v/>
      </c>
      <c r="AX36" s="956">
        <f>IF($BB$3="４週",SUM(S36:AT36),IF($BB$3="暦月",SUM(S36:AW36),""))</f>
        <v>48</v>
      </c>
      <c r="AY36" s="957"/>
      <c r="AZ36" s="958">
        <f>IF($BB$3="４週",AX36/4,IF($BB$3="暦月",【記載例】参考様式１!AX36/(【記載例】参考様式１!$BB$8/7),""))</f>
        <v>12</v>
      </c>
      <c r="BA36" s="959"/>
      <c r="BB36" s="762"/>
      <c r="BC36" s="763"/>
      <c r="BD36" s="763"/>
      <c r="BE36" s="763"/>
      <c r="BF36" s="764"/>
    </row>
    <row r="37" spans="2:58" ht="20.25" customHeight="1" x14ac:dyDescent="0.15">
      <c r="B37" s="911">
        <f>B34+1</f>
        <v>6</v>
      </c>
      <c r="C37" s="779" t="s">
        <v>284</v>
      </c>
      <c r="D37" s="780"/>
      <c r="E37" s="781"/>
      <c r="F37" s="225"/>
      <c r="G37" s="788" t="s">
        <v>281</v>
      </c>
      <c r="H37" s="790" t="s">
        <v>271</v>
      </c>
      <c r="I37" s="714"/>
      <c r="J37" s="714"/>
      <c r="K37" s="715"/>
      <c r="L37" s="791" t="s">
        <v>283</v>
      </c>
      <c r="M37" s="792"/>
      <c r="N37" s="792"/>
      <c r="O37" s="793"/>
      <c r="P37" s="960" t="s">
        <v>273</v>
      </c>
      <c r="Q37" s="961"/>
      <c r="R37" s="962"/>
      <c r="S37" s="214"/>
      <c r="T37" s="215" t="s">
        <v>274</v>
      </c>
      <c r="U37" s="215" t="s">
        <v>274</v>
      </c>
      <c r="V37" s="215"/>
      <c r="W37" s="215"/>
      <c r="X37" s="215" t="s">
        <v>274</v>
      </c>
      <c r="Y37" s="216"/>
      <c r="Z37" s="214"/>
      <c r="AA37" s="215" t="s">
        <v>274</v>
      </c>
      <c r="AB37" s="215" t="s">
        <v>274</v>
      </c>
      <c r="AC37" s="215"/>
      <c r="AD37" s="215"/>
      <c r="AE37" s="215" t="s">
        <v>274</v>
      </c>
      <c r="AF37" s="216"/>
      <c r="AG37" s="214"/>
      <c r="AH37" s="215" t="s">
        <v>274</v>
      </c>
      <c r="AI37" s="215" t="s">
        <v>274</v>
      </c>
      <c r="AJ37" s="215"/>
      <c r="AK37" s="215"/>
      <c r="AL37" s="215" t="s">
        <v>274</v>
      </c>
      <c r="AM37" s="216"/>
      <c r="AN37" s="214"/>
      <c r="AO37" s="215" t="s">
        <v>274</v>
      </c>
      <c r="AP37" s="215" t="s">
        <v>274</v>
      </c>
      <c r="AQ37" s="215"/>
      <c r="AR37" s="215"/>
      <c r="AS37" s="215" t="s">
        <v>274</v>
      </c>
      <c r="AT37" s="216"/>
      <c r="AU37" s="214"/>
      <c r="AV37" s="215"/>
      <c r="AW37" s="215"/>
      <c r="AX37" s="963"/>
      <c r="AY37" s="964"/>
      <c r="AZ37" s="965"/>
      <c r="BA37" s="966"/>
      <c r="BB37" s="804" t="s">
        <v>278</v>
      </c>
      <c r="BC37" s="805"/>
      <c r="BD37" s="805"/>
      <c r="BE37" s="805"/>
      <c r="BF37" s="806"/>
    </row>
    <row r="38" spans="2:58" ht="20.25" customHeight="1" x14ac:dyDescent="0.15">
      <c r="B38" s="911"/>
      <c r="C38" s="782"/>
      <c r="D38" s="783"/>
      <c r="E38" s="784"/>
      <c r="F38" s="217"/>
      <c r="G38" s="709"/>
      <c r="H38" s="713"/>
      <c r="I38" s="714"/>
      <c r="J38" s="714"/>
      <c r="K38" s="715"/>
      <c r="L38" s="719"/>
      <c r="M38" s="720"/>
      <c r="N38" s="720"/>
      <c r="O38" s="721"/>
      <c r="P38" s="946" t="s">
        <v>276</v>
      </c>
      <c r="Q38" s="947"/>
      <c r="R38" s="948"/>
      <c r="S38" s="218" t="str">
        <f>IF(S37="","",VLOOKUP(S37,【記載例】シフト記号表!$C$6:$K$35,9,FALSE))</f>
        <v/>
      </c>
      <c r="T38" s="219">
        <f>IF(T37="","",VLOOKUP(T37,【記載例】シフト記号表!$C$6:$K$35,9,FALSE))</f>
        <v>2</v>
      </c>
      <c r="U38" s="219">
        <f>IF(U37="","",VLOOKUP(U37,【記載例】シフト記号表!$C$6:$K$35,9,FALSE))</f>
        <v>2</v>
      </c>
      <c r="V38" s="219" t="str">
        <f>IF(V37="","",VLOOKUP(V37,【記載例】シフト記号表!$C$6:$K$35,9,FALSE))</f>
        <v/>
      </c>
      <c r="W38" s="219" t="str">
        <f>IF(W37="","",VLOOKUP(W37,【記載例】シフト記号表!$C$6:$K$35,9,FALSE))</f>
        <v/>
      </c>
      <c r="X38" s="219">
        <f>IF(X37="","",VLOOKUP(X37,【記載例】シフト記号表!$C$6:$K$35,9,FALSE))</f>
        <v>2</v>
      </c>
      <c r="Y38" s="220" t="str">
        <f>IF(Y37="","",VLOOKUP(Y37,【記載例】シフト記号表!$C$6:$K$35,9,FALSE))</f>
        <v/>
      </c>
      <c r="Z38" s="218" t="str">
        <f>IF(Z37="","",VLOOKUP(Z37,【記載例】シフト記号表!$C$6:$K$35,9,FALSE))</f>
        <v/>
      </c>
      <c r="AA38" s="219">
        <f>IF(AA37="","",VLOOKUP(AA37,【記載例】シフト記号表!$C$6:$K$35,9,FALSE))</f>
        <v>2</v>
      </c>
      <c r="AB38" s="219">
        <f>IF(AB37="","",VLOOKUP(AB37,【記載例】シフト記号表!$C$6:$K$35,9,FALSE))</f>
        <v>2</v>
      </c>
      <c r="AC38" s="219" t="str">
        <f>IF(AC37="","",VLOOKUP(AC37,【記載例】シフト記号表!$C$6:$K$35,9,FALSE))</f>
        <v/>
      </c>
      <c r="AD38" s="219" t="str">
        <f>IF(AD37="","",VLOOKUP(AD37,【記載例】シフト記号表!$C$6:$K$35,9,FALSE))</f>
        <v/>
      </c>
      <c r="AE38" s="219">
        <f>IF(AE37="","",VLOOKUP(AE37,【記載例】シフト記号表!$C$6:$K$35,9,FALSE))</f>
        <v>2</v>
      </c>
      <c r="AF38" s="220" t="str">
        <f>IF(AF37="","",VLOOKUP(AF37,【記載例】シフト記号表!$C$6:$K$35,9,FALSE))</f>
        <v/>
      </c>
      <c r="AG38" s="218" t="str">
        <f>IF(AG37="","",VLOOKUP(AG37,【記載例】シフト記号表!$C$6:$K$35,9,FALSE))</f>
        <v/>
      </c>
      <c r="AH38" s="219">
        <f>IF(AH37="","",VLOOKUP(AH37,【記載例】シフト記号表!$C$6:$K$35,9,FALSE))</f>
        <v>2</v>
      </c>
      <c r="AI38" s="219">
        <f>IF(AI37="","",VLOOKUP(AI37,【記載例】シフト記号表!$C$6:$K$35,9,FALSE))</f>
        <v>2</v>
      </c>
      <c r="AJ38" s="219" t="str">
        <f>IF(AJ37="","",VLOOKUP(AJ37,【記載例】シフト記号表!$C$6:$K$35,9,FALSE))</f>
        <v/>
      </c>
      <c r="AK38" s="219" t="str">
        <f>IF(AK37="","",VLOOKUP(AK37,【記載例】シフト記号表!$C$6:$K$35,9,FALSE))</f>
        <v/>
      </c>
      <c r="AL38" s="219">
        <f>IF(AL37="","",VLOOKUP(AL37,【記載例】シフト記号表!$C$6:$K$35,9,FALSE))</f>
        <v>2</v>
      </c>
      <c r="AM38" s="220" t="str">
        <f>IF(AM37="","",VLOOKUP(AM37,【記載例】シフト記号表!$C$6:$K$35,9,FALSE))</f>
        <v/>
      </c>
      <c r="AN38" s="218" t="str">
        <f>IF(AN37="","",VLOOKUP(AN37,【記載例】シフト記号表!$C$6:$K$35,9,FALSE))</f>
        <v/>
      </c>
      <c r="AO38" s="219">
        <f>IF(AO37="","",VLOOKUP(AO37,【記載例】シフト記号表!$C$6:$K$35,9,FALSE))</f>
        <v>2</v>
      </c>
      <c r="AP38" s="219">
        <f>IF(AP37="","",VLOOKUP(AP37,【記載例】シフト記号表!$C$6:$K$35,9,FALSE))</f>
        <v>2</v>
      </c>
      <c r="AQ38" s="219" t="str">
        <f>IF(AQ37="","",VLOOKUP(AQ37,【記載例】シフト記号表!$C$6:$K$35,9,FALSE))</f>
        <v/>
      </c>
      <c r="AR38" s="219" t="str">
        <f>IF(AR37="","",VLOOKUP(AR37,【記載例】シフト記号表!$C$6:$K$35,9,FALSE))</f>
        <v/>
      </c>
      <c r="AS38" s="219">
        <f>IF(AS37="","",VLOOKUP(AS37,【記載例】シフト記号表!$C$6:$K$35,9,FALSE))</f>
        <v>2</v>
      </c>
      <c r="AT38" s="220" t="str">
        <f>IF(AT37="","",VLOOKUP(AT37,【記載例】シフト記号表!$C$6:$K$35,9,FALSE))</f>
        <v/>
      </c>
      <c r="AU38" s="218" t="str">
        <f>IF(AU37="","",VLOOKUP(AU37,【記載例】シフト記号表!$C$6:$K$35,9,FALSE))</f>
        <v/>
      </c>
      <c r="AV38" s="219" t="str">
        <f>IF(AV37="","",VLOOKUP(AV37,【記載例】シフト記号表!$C$6:$K$35,9,FALSE))</f>
        <v/>
      </c>
      <c r="AW38" s="219" t="str">
        <f>IF(AW37="","",VLOOKUP(AW37,【記載例】シフト記号表!$C$6:$K$35,9,FALSE))</f>
        <v/>
      </c>
      <c r="AX38" s="949">
        <f>IF($BB$3="４週",SUM(S38:AT38),IF($BB$3="暦月",SUM(S38:AW38),""))</f>
        <v>24</v>
      </c>
      <c r="AY38" s="950"/>
      <c r="AZ38" s="951">
        <f>IF($BB$3="４週",AX38/4,IF($BB$3="暦月",【記載例】参考様式１!AX38/(【記載例】参考様式１!$BB$8/7),""))</f>
        <v>6</v>
      </c>
      <c r="BA38" s="952"/>
      <c r="BB38" s="759"/>
      <c r="BC38" s="760"/>
      <c r="BD38" s="760"/>
      <c r="BE38" s="760"/>
      <c r="BF38" s="761"/>
    </row>
    <row r="39" spans="2:58" ht="20.25" customHeight="1" x14ac:dyDescent="0.15">
      <c r="B39" s="911"/>
      <c r="C39" s="785"/>
      <c r="D39" s="786"/>
      <c r="E39" s="787"/>
      <c r="F39" s="217" t="str">
        <f>C37</f>
        <v>介護職員</v>
      </c>
      <c r="G39" s="789"/>
      <c r="H39" s="713"/>
      <c r="I39" s="714"/>
      <c r="J39" s="714"/>
      <c r="K39" s="715"/>
      <c r="L39" s="794"/>
      <c r="M39" s="795"/>
      <c r="N39" s="795"/>
      <c r="O39" s="796"/>
      <c r="P39" s="953" t="s">
        <v>277</v>
      </c>
      <c r="Q39" s="954"/>
      <c r="R39" s="955"/>
      <c r="S39" s="222" t="str">
        <f>IF(S37="","",VLOOKUP(S37,【記載例】シフト記号表!$C$6:$U$35,19,FALSE))</f>
        <v/>
      </c>
      <c r="T39" s="223">
        <f>IF(T37="","",VLOOKUP(T37,【記載例】シフト記号表!$C$6:$U$35,19,FALSE))</f>
        <v>2.5000000000000004</v>
      </c>
      <c r="U39" s="223">
        <f>IF(U37="","",VLOOKUP(U37,【記載例】シフト記号表!$C$6:$U$35,19,FALSE))</f>
        <v>2.5000000000000004</v>
      </c>
      <c r="V39" s="223" t="str">
        <f>IF(V37="","",VLOOKUP(V37,【記載例】シフト記号表!$C$6:$U$35,19,FALSE))</f>
        <v/>
      </c>
      <c r="W39" s="223" t="str">
        <f>IF(W37="","",VLOOKUP(W37,【記載例】シフト記号表!$C$6:$U$35,19,FALSE))</f>
        <v/>
      </c>
      <c r="X39" s="223">
        <f>IF(X37="","",VLOOKUP(X37,【記載例】シフト記号表!$C$6:$U$35,19,FALSE))</f>
        <v>2.5000000000000004</v>
      </c>
      <c r="Y39" s="224" t="str">
        <f>IF(Y37="","",VLOOKUP(Y37,【記載例】シフト記号表!$C$6:$U$35,19,FALSE))</f>
        <v/>
      </c>
      <c r="Z39" s="222" t="str">
        <f>IF(Z37="","",VLOOKUP(Z37,【記載例】シフト記号表!$C$6:$U$35,19,FALSE))</f>
        <v/>
      </c>
      <c r="AA39" s="223">
        <f>IF(AA37="","",VLOOKUP(AA37,【記載例】シフト記号表!$C$6:$U$35,19,FALSE))</f>
        <v>2.5000000000000004</v>
      </c>
      <c r="AB39" s="223">
        <f>IF(AB37="","",VLOOKUP(AB37,【記載例】シフト記号表!$C$6:$U$35,19,FALSE))</f>
        <v>2.5000000000000004</v>
      </c>
      <c r="AC39" s="223" t="str">
        <f>IF(AC37="","",VLOOKUP(AC37,【記載例】シフト記号表!$C$6:$U$35,19,FALSE))</f>
        <v/>
      </c>
      <c r="AD39" s="223" t="str">
        <f>IF(AD37="","",VLOOKUP(AD37,【記載例】シフト記号表!$C$6:$U$35,19,FALSE))</f>
        <v/>
      </c>
      <c r="AE39" s="223">
        <f>IF(AE37="","",VLOOKUP(AE37,【記載例】シフト記号表!$C$6:$U$35,19,FALSE))</f>
        <v>2.5000000000000004</v>
      </c>
      <c r="AF39" s="224" t="str">
        <f>IF(AF37="","",VLOOKUP(AF37,【記載例】シフト記号表!$C$6:$U$35,19,FALSE))</f>
        <v/>
      </c>
      <c r="AG39" s="222" t="str">
        <f>IF(AG37="","",VLOOKUP(AG37,【記載例】シフト記号表!$C$6:$U$35,19,FALSE))</f>
        <v/>
      </c>
      <c r="AH39" s="223">
        <f>IF(AH37="","",VLOOKUP(AH37,【記載例】シフト記号表!$C$6:$U$35,19,FALSE))</f>
        <v>2.5000000000000004</v>
      </c>
      <c r="AI39" s="223">
        <f>IF(AI37="","",VLOOKUP(AI37,【記載例】シフト記号表!$C$6:$U$35,19,FALSE))</f>
        <v>2.5000000000000004</v>
      </c>
      <c r="AJ39" s="223" t="str">
        <f>IF(AJ37="","",VLOOKUP(AJ37,【記載例】シフト記号表!$C$6:$U$35,19,FALSE))</f>
        <v/>
      </c>
      <c r="AK39" s="223" t="str">
        <f>IF(AK37="","",VLOOKUP(AK37,【記載例】シフト記号表!$C$6:$U$35,19,FALSE))</f>
        <v/>
      </c>
      <c r="AL39" s="223">
        <f>IF(AL37="","",VLOOKUP(AL37,【記載例】シフト記号表!$C$6:$U$35,19,FALSE))</f>
        <v>2.5000000000000004</v>
      </c>
      <c r="AM39" s="224" t="str">
        <f>IF(AM37="","",VLOOKUP(AM37,【記載例】シフト記号表!$C$6:$U$35,19,FALSE))</f>
        <v/>
      </c>
      <c r="AN39" s="222" t="str">
        <f>IF(AN37="","",VLOOKUP(AN37,【記載例】シフト記号表!$C$6:$U$35,19,FALSE))</f>
        <v/>
      </c>
      <c r="AO39" s="223">
        <f>IF(AO37="","",VLOOKUP(AO37,【記載例】シフト記号表!$C$6:$U$35,19,FALSE))</f>
        <v>2.5000000000000004</v>
      </c>
      <c r="AP39" s="223">
        <f>IF(AP37="","",VLOOKUP(AP37,【記載例】シフト記号表!$C$6:$U$35,19,FALSE))</f>
        <v>2.5000000000000004</v>
      </c>
      <c r="AQ39" s="223" t="str">
        <f>IF(AQ37="","",VLOOKUP(AQ37,【記載例】シフト記号表!$C$6:$U$35,19,FALSE))</f>
        <v/>
      </c>
      <c r="AR39" s="223" t="str">
        <f>IF(AR37="","",VLOOKUP(AR37,【記載例】シフト記号表!$C$6:$U$35,19,FALSE))</f>
        <v/>
      </c>
      <c r="AS39" s="223">
        <f>IF(AS37="","",VLOOKUP(AS37,【記載例】シフト記号表!$C$6:$U$35,19,FALSE))</f>
        <v>2.5000000000000004</v>
      </c>
      <c r="AT39" s="224" t="str">
        <f>IF(AT37="","",VLOOKUP(AT37,【記載例】シフト記号表!$C$6:$U$35,19,FALSE))</f>
        <v/>
      </c>
      <c r="AU39" s="222" t="str">
        <f>IF(AU37="","",VLOOKUP(AU37,【記載例】シフト記号表!$C$6:$U$35,19,FALSE))</f>
        <v/>
      </c>
      <c r="AV39" s="223" t="str">
        <f>IF(AV37="","",VLOOKUP(AV37,【記載例】シフト記号表!$C$6:$U$35,19,FALSE))</f>
        <v/>
      </c>
      <c r="AW39" s="223" t="str">
        <f>IF(AW37="","",VLOOKUP(AW37,【記載例】シフト記号表!$C$6:$U$35,19,FALSE))</f>
        <v/>
      </c>
      <c r="AX39" s="956">
        <f>IF($BB$3="４週",SUM(S39:AT39),IF($BB$3="暦月",SUM(S39:AW39),""))</f>
        <v>30.000000000000004</v>
      </c>
      <c r="AY39" s="957"/>
      <c r="AZ39" s="958">
        <f>IF($BB$3="４週",AX39/4,IF($BB$3="暦月",【記載例】参考様式１!AX39/(【記載例】参考様式１!$BB$8/7),""))</f>
        <v>7.5000000000000009</v>
      </c>
      <c r="BA39" s="959"/>
      <c r="BB39" s="762"/>
      <c r="BC39" s="763"/>
      <c r="BD39" s="763"/>
      <c r="BE39" s="763"/>
      <c r="BF39" s="764"/>
    </row>
    <row r="40" spans="2:58" ht="20.25" customHeight="1" x14ac:dyDescent="0.15">
      <c r="B40" s="911">
        <f>B37+1</f>
        <v>7</v>
      </c>
      <c r="C40" s="779" t="s">
        <v>284</v>
      </c>
      <c r="D40" s="780"/>
      <c r="E40" s="781"/>
      <c r="F40" s="225"/>
      <c r="G40" s="788" t="s">
        <v>281</v>
      </c>
      <c r="H40" s="790" t="s">
        <v>271</v>
      </c>
      <c r="I40" s="714"/>
      <c r="J40" s="714"/>
      <c r="K40" s="715"/>
      <c r="L40" s="791" t="s">
        <v>294</v>
      </c>
      <c r="M40" s="792"/>
      <c r="N40" s="792"/>
      <c r="O40" s="793"/>
      <c r="P40" s="960" t="s">
        <v>273</v>
      </c>
      <c r="Q40" s="961"/>
      <c r="R40" s="962"/>
      <c r="S40" s="214"/>
      <c r="T40" s="215"/>
      <c r="U40" s="215"/>
      <c r="V40" s="215"/>
      <c r="W40" s="215"/>
      <c r="X40" s="215"/>
      <c r="Y40" s="216" t="s">
        <v>274</v>
      </c>
      <c r="Z40" s="214"/>
      <c r="AA40" s="215"/>
      <c r="AB40" s="215"/>
      <c r="AC40" s="215"/>
      <c r="AD40" s="215"/>
      <c r="AE40" s="215"/>
      <c r="AF40" s="216" t="s">
        <v>274</v>
      </c>
      <c r="AG40" s="214"/>
      <c r="AH40" s="215"/>
      <c r="AI40" s="215"/>
      <c r="AJ40" s="215"/>
      <c r="AK40" s="215"/>
      <c r="AL40" s="215"/>
      <c r="AM40" s="216" t="s">
        <v>274</v>
      </c>
      <c r="AN40" s="214"/>
      <c r="AO40" s="215"/>
      <c r="AP40" s="215"/>
      <c r="AQ40" s="215"/>
      <c r="AR40" s="215"/>
      <c r="AS40" s="215"/>
      <c r="AT40" s="216" t="s">
        <v>274</v>
      </c>
      <c r="AU40" s="214"/>
      <c r="AV40" s="215"/>
      <c r="AW40" s="215"/>
      <c r="AX40" s="963"/>
      <c r="AY40" s="964"/>
      <c r="AZ40" s="965"/>
      <c r="BA40" s="966"/>
      <c r="BB40" s="804" t="s">
        <v>295</v>
      </c>
      <c r="BC40" s="805"/>
      <c r="BD40" s="805"/>
      <c r="BE40" s="805"/>
      <c r="BF40" s="806"/>
    </row>
    <row r="41" spans="2:58" ht="20.25" customHeight="1" x14ac:dyDescent="0.15">
      <c r="B41" s="911"/>
      <c r="C41" s="782"/>
      <c r="D41" s="783"/>
      <c r="E41" s="784"/>
      <c r="F41" s="217"/>
      <c r="G41" s="709"/>
      <c r="H41" s="713"/>
      <c r="I41" s="714"/>
      <c r="J41" s="714"/>
      <c r="K41" s="715"/>
      <c r="L41" s="719"/>
      <c r="M41" s="720"/>
      <c r="N41" s="720"/>
      <c r="O41" s="721"/>
      <c r="P41" s="946" t="s">
        <v>276</v>
      </c>
      <c r="Q41" s="947"/>
      <c r="R41" s="948"/>
      <c r="S41" s="218" t="str">
        <f>IF(S40="","",VLOOKUP(S40,【記載例】シフト記号表!$C$6:$K$35,9,FALSE))</f>
        <v/>
      </c>
      <c r="T41" s="219" t="str">
        <f>IF(T40="","",VLOOKUP(T40,【記載例】シフト記号表!$C$6:$K$35,9,FALSE))</f>
        <v/>
      </c>
      <c r="U41" s="219" t="str">
        <f>IF(U40="","",VLOOKUP(U40,【記載例】シフト記号表!$C$6:$K$35,9,FALSE))</f>
        <v/>
      </c>
      <c r="V41" s="219" t="str">
        <f>IF(V40="","",VLOOKUP(V40,【記載例】シフト記号表!$C$6:$K$35,9,FALSE))</f>
        <v/>
      </c>
      <c r="W41" s="219" t="str">
        <f>IF(W40="","",VLOOKUP(W40,【記載例】シフト記号表!$C$6:$K$35,9,FALSE))</f>
        <v/>
      </c>
      <c r="X41" s="219" t="str">
        <f>IF(X40="","",VLOOKUP(X40,【記載例】シフト記号表!$C$6:$K$35,9,FALSE))</f>
        <v/>
      </c>
      <c r="Y41" s="220">
        <f>IF(Y40="","",VLOOKUP(Y40,【記載例】シフト記号表!$C$6:$K$35,9,FALSE))</f>
        <v>2</v>
      </c>
      <c r="Z41" s="218" t="str">
        <f>IF(Z40="","",VLOOKUP(Z40,【記載例】シフト記号表!$C$6:$K$35,9,FALSE))</f>
        <v/>
      </c>
      <c r="AA41" s="219" t="str">
        <f>IF(AA40="","",VLOOKUP(AA40,【記載例】シフト記号表!$C$6:$K$35,9,FALSE))</f>
        <v/>
      </c>
      <c r="AB41" s="219" t="str">
        <f>IF(AB40="","",VLOOKUP(AB40,【記載例】シフト記号表!$C$6:$K$35,9,FALSE))</f>
        <v/>
      </c>
      <c r="AC41" s="219" t="str">
        <f>IF(AC40="","",VLOOKUP(AC40,【記載例】シフト記号表!$C$6:$K$35,9,FALSE))</f>
        <v/>
      </c>
      <c r="AD41" s="219" t="str">
        <f>IF(AD40="","",VLOOKUP(AD40,【記載例】シフト記号表!$C$6:$K$35,9,FALSE))</f>
        <v/>
      </c>
      <c r="AE41" s="219" t="str">
        <f>IF(AE40="","",VLOOKUP(AE40,【記載例】シフト記号表!$C$6:$K$35,9,FALSE))</f>
        <v/>
      </c>
      <c r="AF41" s="220">
        <f>IF(AF40="","",VLOOKUP(AF40,【記載例】シフト記号表!$C$6:$K$35,9,FALSE))</f>
        <v>2</v>
      </c>
      <c r="AG41" s="218" t="str">
        <f>IF(AG40="","",VLOOKUP(AG40,【記載例】シフト記号表!$C$6:$K$35,9,FALSE))</f>
        <v/>
      </c>
      <c r="AH41" s="219" t="str">
        <f>IF(AH40="","",VLOOKUP(AH40,【記載例】シフト記号表!$C$6:$K$35,9,FALSE))</f>
        <v/>
      </c>
      <c r="AI41" s="219" t="str">
        <f>IF(AI40="","",VLOOKUP(AI40,【記載例】シフト記号表!$C$6:$K$35,9,FALSE))</f>
        <v/>
      </c>
      <c r="AJ41" s="219" t="str">
        <f>IF(AJ40="","",VLOOKUP(AJ40,【記載例】シフト記号表!$C$6:$K$35,9,FALSE))</f>
        <v/>
      </c>
      <c r="AK41" s="219" t="str">
        <f>IF(AK40="","",VLOOKUP(AK40,【記載例】シフト記号表!$C$6:$K$35,9,FALSE))</f>
        <v/>
      </c>
      <c r="AL41" s="219" t="str">
        <f>IF(AL40="","",VLOOKUP(AL40,【記載例】シフト記号表!$C$6:$K$35,9,FALSE))</f>
        <v/>
      </c>
      <c r="AM41" s="220">
        <f>IF(AM40="","",VLOOKUP(AM40,【記載例】シフト記号表!$C$6:$K$35,9,FALSE))</f>
        <v>2</v>
      </c>
      <c r="AN41" s="218" t="str">
        <f>IF(AN40="","",VLOOKUP(AN40,【記載例】シフト記号表!$C$6:$K$35,9,FALSE))</f>
        <v/>
      </c>
      <c r="AO41" s="219" t="str">
        <f>IF(AO40="","",VLOOKUP(AO40,【記載例】シフト記号表!$C$6:$K$35,9,FALSE))</f>
        <v/>
      </c>
      <c r="AP41" s="219" t="str">
        <f>IF(AP40="","",VLOOKUP(AP40,【記載例】シフト記号表!$C$6:$K$35,9,FALSE))</f>
        <v/>
      </c>
      <c r="AQ41" s="219" t="str">
        <f>IF(AQ40="","",VLOOKUP(AQ40,【記載例】シフト記号表!$C$6:$K$35,9,FALSE))</f>
        <v/>
      </c>
      <c r="AR41" s="219" t="str">
        <f>IF(AR40="","",VLOOKUP(AR40,【記載例】シフト記号表!$C$6:$K$35,9,FALSE))</f>
        <v/>
      </c>
      <c r="AS41" s="219" t="str">
        <f>IF(AS40="","",VLOOKUP(AS40,【記載例】シフト記号表!$C$6:$K$35,9,FALSE))</f>
        <v/>
      </c>
      <c r="AT41" s="220">
        <f>IF(AT40="","",VLOOKUP(AT40,【記載例】シフト記号表!$C$6:$K$35,9,FALSE))</f>
        <v>2</v>
      </c>
      <c r="AU41" s="218" t="str">
        <f>IF(AU40="","",VLOOKUP(AU40,【記載例】シフト記号表!$C$6:$K$35,9,FALSE))</f>
        <v/>
      </c>
      <c r="AV41" s="219" t="str">
        <f>IF(AV40="","",VLOOKUP(AV40,【記載例】シフト記号表!$C$6:$K$35,9,FALSE))</f>
        <v/>
      </c>
      <c r="AW41" s="219" t="str">
        <f>IF(AW40="","",VLOOKUP(AW40,【記載例】シフト記号表!$C$6:$K$35,9,FALSE))</f>
        <v/>
      </c>
      <c r="AX41" s="949">
        <f>IF($BB$3="４週",SUM(S41:AT41),IF($BB$3="暦月",SUM(S41:AW41),""))</f>
        <v>8</v>
      </c>
      <c r="AY41" s="950"/>
      <c r="AZ41" s="951">
        <f>IF($BB$3="４週",AX41/4,IF($BB$3="暦月",【記載例】参考様式１!AX41/(【記載例】参考様式１!$BB$8/7),""))</f>
        <v>2</v>
      </c>
      <c r="BA41" s="952"/>
      <c r="BB41" s="759"/>
      <c r="BC41" s="760"/>
      <c r="BD41" s="760"/>
      <c r="BE41" s="760"/>
      <c r="BF41" s="761"/>
    </row>
    <row r="42" spans="2:58" ht="20.25" customHeight="1" x14ac:dyDescent="0.15">
      <c r="B42" s="911"/>
      <c r="C42" s="785"/>
      <c r="D42" s="786"/>
      <c r="E42" s="787"/>
      <c r="F42" s="217" t="str">
        <f>C40</f>
        <v>介護職員</v>
      </c>
      <c r="G42" s="789"/>
      <c r="H42" s="713"/>
      <c r="I42" s="714"/>
      <c r="J42" s="714"/>
      <c r="K42" s="715"/>
      <c r="L42" s="794"/>
      <c r="M42" s="795"/>
      <c r="N42" s="795"/>
      <c r="O42" s="796"/>
      <c r="P42" s="953" t="s">
        <v>277</v>
      </c>
      <c r="Q42" s="954"/>
      <c r="R42" s="955"/>
      <c r="S42" s="222" t="str">
        <f>IF(S40="","",VLOOKUP(S40,【記載例】シフト記号表!$C$6:$U$35,19,FALSE))</f>
        <v/>
      </c>
      <c r="T42" s="223" t="str">
        <f>IF(T40="","",VLOOKUP(T40,【記載例】シフト記号表!$C$6:$U$35,19,FALSE))</f>
        <v/>
      </c>
      <c r="U42" s="223" t="str">
        <f>IF(U40="","",VLOOKUP(U40,【記載例】シフト記号表!$C$6:$U$35,19,FALSE))</f>
        <v/>
      </c>
      <c r="V42" s="223" t="str">
        <f>IF(V40="","",VLOOKUP(V40,【記載例】シフト記号表!$C$6:$U$35,19,FALSE))</f>
        <v/>
      </c>
      <c r="W42" s="223" t="str">
        <f>IF(W40="","",VLOOKUP(W40,【記載例】シフト記号表!$C$6:$U$35,19,FALSE))</f>
        <v/>
      </c>
      <c r="X42" s="223" t="str">
        <f>IF(X40="","",VLOOKUP(X40,【記載例】シフト記号表!$C$6:$U$35,19,FALSE))</f>
        <v/>
      </c>
      <c r="Y42" s="224">
        <f>IF(Y40="","",VLOOKUP(Y40,【記載例】シフト記号表!$C$6:$U$35,19,FALSE))</f>
        <v>2.5000000000000004</v>
      </c>
      <c r="Z42" s="222" t="str">
        <f>IF(Z40="","",VLOOKUP(Z40,【記載例】シフト記号表!$C$6:$U$35,19,FALSE))</f>
        <v/>
      </c>
      <c r="AA42" s="223" t="str">
        <f>IF(AA40="","",VLOOKUP(AA40,【記載例】シフト記号表!$C$6:$U$35,19,FALSE))</f>
        <v/>
      </c>
      <c r="AB42" s="223" t="str">
        <f>IF(AB40="","",VLOOKUP(AB40,【記載例】シフト記号表!$C$6:$U$35,19,FALSE))</f>
        <v/>
      </c>
      <c r="AC42" s="223" t="str">
        <f>IF(AC40="","",VLOOKUP(AC40,【記載例】シフト記号表!$C$6:$U$35,19,FALSE))</f>
        <v/>
      </c>
      <c r="AD42" s="223" t="str">
        <f>IF(AD40="","",VLOOKUP(AD40,【記載例】シフト記号表!$C$6:$U$35,19,FALSE))</f>
        <v/>
      </c>
      <c r="AE42" s="223" t="str">
        <f>IF(AE40="","",VLOOKUP(AE40,【記載例】シフト記号表!$C$6:$U$35,19,FALSE))</f>
        <v/>
      </c>
      <c r="AF42" s="224">
        <f>IF(AF40="","",VLOOKUP(AF40,【記載例】シフト記号表!$C$6:$U$35,19,FALSE))</f>
        <v>2.5000000000000004</v>
      </c>
      <c r="AG42" s="222" t="str">
        <f>IF(AG40="","",VLOOKUP(AG40,【記載例】シフト記号表!$C$6:$U$35,19,FALSE))</f>
        <v/>
      </c>
      <c r="AH42" s="223" t="str">
        <f>IF(AH40="","",VLOOKUP(AH40,【記載例】シフト記号表!$C$6:$U$35,19,FALSE))</f>
        <v/>
      </c>
      <c r="AI42" s="223" t="str">
        <f>IF(AI40="","",VLOOKUP(AI40,【記載例】シフト記号表!$C$6:$U$35,19,FALSE))</f>
        <v/>
      </c>
      <c r="AJ42" s="223" t="str">
        <f>IF(AJ40="","",VLOOKUP(AJ40,【記載例】シフト記号表!$C$6:$U$35,19,FALSE))</f>
        <v/>
      </c>
      <c r="AK42" s="223" t="str">
        <f>IF(AK40="","",VLOOKUP(AK40,【記載例】シフト記号表!$C$6:$U$35,19,FALSE))</f>
        <v/>
      </c>
      <c r="AL42" s="223" t="str">
        <f>IF(AL40="","",VLOOKUP(AL40,【記載例】シフト記号表!$C$6:$U$35,19,FALSE))</f>
        <v/>
      </c>
      <c r="AM42" s="224">
        <f>IF(AM40="","",VLOOKUP(AM40,【記載例】シフト記号表!$C$6:$U$35,19,FALSE))</f>
        <v>2.5000000000000004</v>
      </c>
      <c r="AN42" s="222" t="str">
        <f>IF(AN40="","",VLOOKUP(AN40,【記載例】シフト記号表!$C$6:$U$35,19,FALSE))</f>
        <v/>
      </c>
      <c r="AO42" s="223" t="str">
        <f>IF(AO40="","",VLOOKUP(AO40,【記載例】シフト記号表!$C$6:$U$35,19,FALSE))</f>
        <v/>
      </c>
      <c r="AP42" s="223" t="str">
        <f>IF(AP40="","",VLOOKUP(AP40,【記載例】シフト記号表!$C$6:$U$35,19,FALSE))</f>
        <v/>
      </c>
      <c r="AQ42" s="223" t="str">
        <f>IF(AQ40="","",VLOOKUP(AQ40,【記載例】シフト記号表!$C$6:$U$35,19,FALSE))</f>
        <v/>
      </c>
      <c r="AR42" s="223" t="str">
        <f>IF(AR40="","",VLOOKUP(AR40,【記載例】シフト記号表!$C$6:$U$35,19,FALSE))</f>
        <v/>
      </c>
      <c r="AS42" s="223" t="str">
        <f>IF(AS40="","",VLOOKUP(AS40,【記載例】シフト記号表!$C$6:$U$35,19,FALSE))</f>
        <v/>
      </c>
      <c r="AT42" s="224">
        <f>IF(AT40="","",VLOOKUP(AT40,【記載例】シフト記号表!$C$6:$U$35,19,FALSE))</f>
        <v>2.5000000000000004</v>
      </c>
      <c r="AU42" s="222" t="str">
        <f>IF(AU40="","",VLOOKUP(AU40,【記載例】シフト記号表!$C$6:$U$35,19,FALSE))</f>
        <v/>
      </c>
      <c r="AV42" s="223" t="str">
        <f>IF(AV40="","",VLOOKUP(AV40,【記載例】シフト記号表!$C$6:$U$35,19,FALSE))</f>
        <v/>
      </c>
      <c r="AW42" s="223" t="str">
        <f>IF(AW40="","",VLOOKUP(AW40,【記載例】シフト記号表!$C$6:$U$35,19,FALSE))</f>
        <v/>
      </c>
      <c r="AX42" s="956">
        <f>IF($BB$3="４週",SUM(S42:AT42),IF($BB$3="暦月",SUM(S42:AW42),""))</f>
        <v>10.000000000000002</v>
      </c>
      <c r="AY42" s="957"/>
      <c r="AZ42" s="958">
        <f>IF($BB$3="４週",AX42/4,IF($BB$3="暦月",【記載例】参考様式１!AX42/(【記載例】参考様式１!$BB$8/7),""))</f>
        <v>2.5000000000000004</v>
      </c>
      <c r="BA42" s="959"/>
      <c r="BB42" s="762"/>
      <c r="BC42" s="763"/>
      <c r="BD42" s="763"/>
      <c r="BE42" s="763"/>
      <c r="BF42" s="764"/>
    </row>
    <row r="43" spans="2:58" ht="20.25" customHeight="1" x14ac:dyDescent="0.15">
      <c r="B43" s="911">
        <f>B40+1</f>
        <v>8</v>
      </c>
      <c r="C43" s="779" t="s">
        <v>284</v>
      </c>
      <c r="D43" s="780"/>
      <c r="E43" s="781"/>
      <c r="F43" s="225"/>
      <c r="G43" s="788" t="s">
        <v>270</v>
      </c>
      <c r="H43" s="790" t="s">
        <v>296</v>
      </c>
      <c r="I43" s="714"/>
      <c r="J43" s="714"/>
      <c r="K43" s="715"/>
      <c r="L43" s="791" t="s">
        <v>297</v>
      </c>
      <c r="M43" s="792"/>
      <c r="N43" s="792"/>
      <c r="O43" s="793"/>
      <c r="P43" s="960" t="s">
        <v>273</v>
      </c>
      <c r="Q43" s="961"/>
      <c r="R43" s="962"/>
      <c r="S43" s="214" t="s">
        <v>274</v>
      </c>
      <c r="T43" s="215"/>
      <c r="U43" s="215" t="s">
        <v>274</v>
      </c>
      <c r="V43" s="215" t="s">
        <v>274</v>
      </c>
      <c r="W43" s="215" t="s">
        <v>274</v>
      </c>
      <c r="X43" s="215"/>
      <c r="Y43" s="216" t="s">
        <v>274</v>
      </c>
      <c r="Z43" s="214" t="s">
        <v>274</v>
      </c>
      <c r="AA43" s="215"/>
      <c r="AB43" s="215" t="s">
        <v>274</v>
      </c>
      <c r="AC43" s="215" t="s">
        <v>274</v>
      </c>
      <c r="AD43" s="215" t="s">
        <v>274</v>
      </c>
      <c r="AE43" s="215"/>
      <c r="AF43" s="216" t="s">
        <v>274</v>
      </c>
      <c r="AG43" s="214" t="s">
        <v>274</v>
      </c>
      <c r="AH43" s="215"/>
      <c r="AI43" s="215" t="s">
        <v>274</v>
      </c>
      <c r="AJ43" s="215" t="s">
        <v>274</v>
      </c>
      <c r="AK43" s="215" t="s">
        <v>274</v>
      </c>
      <c r="AL43" s="215"/>
      <c r="AM43" s="216" t="s">
        <v>274</v>
      </c>
      <c r="AN43" s="214" t="s">
        <v>274</v>
      </c>
      <c r="AO43" s="215"/>
      <c r="AP43" s="215" t="s">
        <v>274</v>
      </c>
      <c r="AQ43" s="215" t="s">
        <v>274</v>
      </c>
      <c r="AR43" s="215" t="s">
        <v>274</v>
      </c>
      <c r="AS43" s="215"/>
      <c r="AT43" s="216" t="s">
        <v>274</v>
      </c>
      <c r="AU43" s="214"/>
      <c r="AV43" s="215"/>
      <c r="AW43" s="215"/>
      <c r="AX43" s="963"/>
      <c r="AY43" s="964"/>
      <c r="AZ43" s="965"/>
      <c r="BA43" s="966"/>
      <c r="BB43" s="804"/>
      <c r="BC43" s="805"/>
      <c r="BD43" s="805"/>
      <c r="BE43" s="805"/>
      <c r="BF43" s="806"/>
    </row>
    <row r="44" spans="2:58" ht="20.25" customHeight="1" x14ac:dyDescent="0.15">
      <c r="B44" s="911"/>
      <c r="C44" s="782"/>
      <c r="D44" s="783"/>
      <c r="E44" s="784"/>
      <c r="F44" s="217"/>
      <c r="G44" s="709"/>
      <c r="H44" s="713"/>
      <c r="I44" s="714"/>
      <c r="J44" s="714"/>
      <c r="K44" s="715"/>
      <c r="L44" s="719"/>
      <c r="M44" s="720"/>
      <c r="N44" s="720"/>
      <c r="O44" s="721"/>
      <c r="P44" s="946" t="s">
        <v>276</v>
      </c>
      <c r="Q44" s="947"/>
      <c r="R44" s="948"/>
      <c r="S44" s="218">
        <f>IF(S43="","",VLOOKUP(S43,【記載例】シフト記号表!$C$6:$K$35,9,FALSE))</f>
        <v>2</v>
      </c>
      <c r="T44" s="219" t="str">
        <f>IF(T43="","",VLOOKUP(T43,【記載例】シフト記号表!$C$6:$K$35,9,FALSE))</f>
        <v/>
      </c>
      <c r="U44" s="219">
        <f>IF(U43="","",VLOOKUP(U43,【記載例】シフト記号表!$C$6:$K$35,9,FALSE))</f>
        <v>2</v>
      </c>
      <c r="V44" s="219">
        <f>IF(V43="","",VLOOKUP(V43,【記載例】シフト記号表!$C$6:$K$35,9,FALSE))</f>
        <v>2</v>
      </c>
      <c r="W44" s="219">
        <f>IF(W43="","",VLOOKUP(W43,【記載例】シフト記号表!$C$6:$K$35,9,FALSE))</f>
        <v>2</v>
      </c>
      <c r="X44" s="219" t="str">
        <f>IF(X43="","",VLOOKUP(X43,【記載例】シフト記号表!$C$6:$K$35,9,FALSE))</f>
        <v/>
      </c>
      <c r="Y44" s="220">
        <f>IF(Y43="","",VLOOKUP(Y43,【記載例】シフト記号表!$C$6:$K$35,9,FALSE))</f>
        <v>2</v>
      </c>
      <c r="Z44" s="218">
        <f>IF(Z43="","",VLOOKUP(Z43,【記載例】シフト記号表!$C$6:$K$35,9,FALSE))</f>
        <v>2</v>
      </c>
      <c r="AA44" s="219" t="str">
        <f>IF(AA43="","",VLOOKUP(AA43,【記載例】シフト記号表!$C$6:$K$35,9,FALSE))</f>
        <v/>
      </c>
      <c r="AB44" s="219">
        <f>IF(AB43="","",VLOOKUP(AB43,【記載例】シフト記号表!$C$6:$K$35,9,FALSE))</f>
        <v>2</v>
      </c>
      <c r="AC44" s="219">
        <f>IF(AC43="","",VLOOKUP(AC43,【記載例】シフト記号表!$C$6:$K$35,9,FALSE))</f>
        <v>2</v>
      </c>
      <c r="AD44" s="219">
        <f>IF(AD43="","",VLOOKUP(AD43,【記載例】シフト記号表!$C$6:$K$35,9,FALSE))</f>
        <v>2</v>
      </c>
      <c r="AE44" s="219" t="str">
        <f>IF(AE43="","",VLOOKUP(AE43,【記載例】シフト記号表!$C$6:$K$35,9,FALSE))</f>
        <v/>
      </c>
      <c r="AF44" s="220">
        <f>IF(AF43="","",VLOOKUP(AF43,【記載例】シフト記号表!$C$6:$K$35,9,FALSE))</f>
        <v>2</v>
      </c>
      <c r="AG44" s="218">
        <f>IF(AG43="","",VLOOKUP(AG43,【記載例】シフト記号表!$C$6:$K$35,9,FALSE))</f>
        <v>2</v>
      </c>
      <c r="AH44" s="219" t="str">
        <f>IF(AH43="","",VLOOKUP(AH43,【記載例】シフト記号表!$C$6:$K$35,9,FALSE))</f>
        <v/>
      </c>
      <c r="AI44" s="219">
        <f>IF(AI43="","",VLOOKUP(AI43,【記載例】シフト記号表!$C$6:$K$35,9,FALSE))</f>
        <v>2</v>
      </c>
      <c r="AJ44" s="219">
        <f>IF(AJ43="","",VLOOKUP(AJ43,【記載例】シフト記号表!$C$6:$K$35,9,FALSE))</f>
        <v>2</v>
      </c>
      <c r="AK44" s="219">
        <f>IF(AK43="","",VLOOKUP(AK43,【記載例】シフト記号表!$C$6:$K$35,9,FALSE))</f>
        <v>2</v>
      </c>
      <c r="AL44" s="219" t="str">
        <f>IF(AL43="","",VLOOKUP(AL43,【記載例】シフト記号表!$C$6:$K$35,9,FALSE))</f>
        <v/>
      </c>
      <c r="AM44" s="220">
        <f>IF(AM43="","",VLOOKUP(AM43,【記載例】シフト記号表!$C$6:$K$35,9,FALSE))</f>
        <v>2</v>
      </c>
      <c r="AN44" s="218">
        <f>IF(AN43="","",VLOOKUP(AN43,【記載例】シフト記号表!$C$6:$K$35,9,FALSE))</f>
        <v>2</v>
      </c>
      <c r="AO44" s="219" t="str">
        <f>IF(AO43="","",VLOOKUP(AO43,【記載例】シフト記号表!$C$6:$K$35,9,FALSE))</f>
        <v/>
      </c>
      <c r="AP44" s="219">
        <f>IF(AP43="","",VLOOKUP(AP43,【記載例】シフト記号表!$C$6:$K$35,9,FALSE))</f>
        <v>2</v>
      </c>
      <c r="AQ44" s="219">
        <f>IF(AQ43="","",VLOOKUP(AQ43,【記載例】シフト記号表!$C$6:$K$35,9,FALSE))</f>
        <v>2</v>
      </c>
      <c r="AR44" s="219">
        <f>IF(AR43="","",VLOOKUP(AR43,【記載例】シフト記号表!$C$6:$K$35,9,FALSE))</f>
        <v>2</v>
      </c>
      <c r="AS44" s="219" t="str">
        <f>IF(AS43="","",VLOOKUP(AS43,【記載例】シフト記号表!$C$6:$K$35,9,FALSE))</f>
        <v/>
      </c>
      <c r="AT44" s="220">
        <f>IF(AT43="","",VLOOKUP(AT43,【記載例】シフト記号表!$C$6:$K$35,9,FALSE))</f>
        <v>2</v>
      </c>
      <c r="AU44" s="218" t="str">
        <f>IF(AU43="","",VLOOKUP(AU43,【記載例】シフト記号表!$C$6:$K$35,9,FALSE))</f>
        <v/>
      </c>
      <c r="AV44" s="219" t="str">
        <f>IF(AV43="","",VLOOKUP(AV43,【記載例】シフト記号表!$C$6:$K$35,9,FALSE))</f>
        <v/>
      </c>
      <c r="AW44" s="219" t="str">
        <f>IF(AW43="","",VLOOKUP(AW43,【記載例】シフト記号表!$C$6:$K$35,9,FALSE))</f>
        <v/>
      </c>
      <c r="AX44" s="949">
        <f>IF($BB$3="４週",SUM(S44:AT44),IF($BB$3="暦月",SUM(S44:AW44),""))</f>
        <v>40</v>
      </c>
      <c r="AY44" s="950"/>
      <c r="AZ44" s="951">
        <f>IF($BB$3="４週",AX44/4,IF($BB$3="暦月",【記載例】参考様式１!AX44/(【記載例】参考様式１!$BB$8/7),""))</f>
        <v>10</v>
      </c>
      <c r="BA44" s="952"/>
      <c r="BB44" s="759"/>
      <c r="BC44" s="760"/>
      <c r="BD44" s="760"/>
      <c r="BE44" s="760"/>
      <c r="BF44" s="761"/>
    </row>
    <row r="45" spans="2:58" ht="20.25" customHeight="1" x14ac:dyDescent="0.15">
      <c r="B45" s="911"/>
      <c r="C45" s="785"/>
      <c r="D45" s="786"/>
      <c r="E45" s="787"/>
      <c r="F45" s="217" t="str">
        <f>C43</f>
        <v>介護職員</v>
      </c>
      <c r="G45" s="789"/>
      <c r="H45" s="713"/>
      <c r="I45" s="714"/>
      <c r="J45" s="714"/>
      <c r="K45" s="715"/>
      <c r="L45" s="794"/>
      <c r="M45" s="795"/>
      <c r="N45" s="795"/>
      <c r="O45" s="796"/>
      <c r="P45" s="953" t="s">
        <v>277</v>
      </c>
      <c r="Q45" s="954"/>
      <c r="R45" s="955"/>
      <c r="S45" s="222">
        <f>IF(S43="","",VLOOKUP(S43,【記載例】シフト記号表!$C$6:$U$35,19,FALSE))</f>
        <v>2.5000000000000004</v>
      </c>
      <c r="T45" s="223" t="str">
        <f>IF(T43="","",VLOOKUP(T43,【記載例】シフト記号表!$C$6:$U$35,19,FALSE))</f>
        <v/>
      </c>
      <c r="U45" s="223">
        <f>IF(U43="","",VLOOKUP(U43,【記載例】シフト記号表!$C$6:$U$35,19,FALSE))</f>
        <v>2.5000000000000004</v>
      </c>
      <c r="V45" s="223">
        <f>IF(V43="","",VLOOKUP(V43,【記載例】シフト記号表!$C$6:$U$35,19,FALSE))</f>
        <v>2.5000000000000004</v>
      </c>
      <c r="W45" s="223">
        <f>IF(W43="","",VLOOKUP(W43,【記載例】シフト記号表!$C$6:$U$35,19,FALSE))</f>
        <v>2.5000000000000004</v>
      </c>
      <c r="X45" s="223" t="str">
        <f>IF(X43="","",VLOOKUP(X43,【記載例】シフト記号表!$C$6:$U$35,19,FALSE))</f>
        <v/>
      </c>
      <c r="Y45" s="224">
        <f>IF(Y43="","",VLOOKUP(Y43,【記載例】シフト記号表!$C$6:$U$35,19,FALSE))</f>
        <v>2.5000000000000004</v>
      </c>
      <c r="Z45" s="222">
        <f>IF(Z43="","",VLOOKUP(Z43,【記載例】シフト記号表!$C$6:$U$35,19,FALSE))</f>
        <v>2.5000000000000004</v>
      </c>
      <c r="AA45" s="223" t="str">
        <f>IF(AA43="","",VLOOKUP(AA43,【記載例】シフト記号表!$C$6:$U$35,19,FALSE))</f>
        <v/>
      </c>
      <c r="AB45" s="223">
        <f>IF(AB43="","",VLOOKUP(AB43,【記載例】シフト記号表!$C$6:$U$35,19,FALSE))</f>
        <v>2.5000000000000004</v>
      </c>
      <c r="AC45" s="223">
        <f>IF(AC43="","",VLOOKUP(AC43,【記載例】シフト記号表!$C$6:$U$35,19,FALSE))</f>
        <v>2.5000000000000004</v>
      </c>
      <c r="AD45" s="223">
        <f>IF(AD43="","",VLOOKUP(AD43,【記載例】シフト記号表!$C$6:$U$35,19,FALSE))</f>
        <v>2.5000000000000004</v>
      </c>
      <c r="AE45" s="223" t="str">
        <f>IF(AE43="","",VLOOKUP(AE43,【記載例】シフト記号表!$C$6:$U$35,19,FALSE))</f>
        <v/>
      </c>
      <c r="AF45" s="224">
        <f>IF(AF43="","",VLOOKUP(AF43,【記載例】シフト記号表!$C$6:$U$35,19,FALSE))</f>
        <v>2.5000000000000004</v>
      </c>
      <c r="AG45" s="222">
        <f>IF(AG43="","",VLOOKUP(AG43,【記載例】シフト記号表!$C$6:$U$35,19,FALSE))</f>
        <v>2.5000000000000004</v>
      </c>
      <c r="AH45" s="223" t="str">
        <f>IF(AH43="","",VLOOKUP(AH43,【記載例】シフト記号表!$C$6:$U$35,19,FALSE))</f>
        <v/>
      </c>
      <c r="AI45" s="223">
        <f>IF(AI43="","",VLOOKUP(AI43,【記載例】シフト記号表!$C$6:$U$35,19,FALSE))</f>
        <v>2.5000000000000004</v>
      </c>
      <c r="AJ45" s="223">
        <f>IF(AJ43="","",VLOOKUP(AJ43,【記載例】シフト記号表!$C$6:$U$35,19,FALSE))</f>
        <v>2.5000000000000004</v>
      </c>
      <c r="AK45" s="223">
        <f>IF(AK43="","",VLOOKUP(AK43,【記載例】シフト記号表!$C$6:$U$35,19,FALSE))</f>
        <v>2.5000000000000004</v>
      </c>
      <c r="AL45" s="223" t="str">
        <f>IF(AL43="","",VLOOKUP(AL43,【記載例】シフト記号表!$C$6:$U$35,19,FALSE))</f>
        <v/>
      </c>
      <c r="AM45" s="224">
        <f>IF(AM43="","",VLOOKUP(AM43,【記載例】シフト記号表!$C$6:$U$35,19,FALSE))</f>
        <v>2.5000000000000004</v>
      </c>
      <c r="AN45" s="222">
        <f>IF(AN43="","",VLOOKUP(AN43,【記載例】シフト記号表!$C$6:$U$35,19,FALSE))</f>
        <v>2.5000000000000004</v>
      </c>
      <c r="AO45" s="223" t="str">
        <f>IF(AO43="","",VLOOKUP(AO43,【記載例】シフト記号表!$C$6:$U$35,19,FALSE))</f>
        <v/>
      </c>
      <c r="AP45" s="223">
        <f>IF(AP43="","",VLOOKUP(AP43,【記載例】シフト記号表!$C$6:$U$35,19,FALSE))</f>
        <v>2.5000000000000004</v>
      </c>
      <c r="AQ45" s="223">
        <f>IF(AQ43="","",VLOOKUP(AQ43,【記載例】シフト記号表!$C$6:$U$35,19,FALSE))</f>
        <v>2.5000000000000004</v>
      </c>
      <c r="AR45" s="223">
        <f>IF(AR43="","",VLOOKUP(AR43,【記載例】シフト記号表!$C$6:$U$35,19,FALSE))</f>
        <v>2.5000000000000004</v>
      </c>
      <c r="AS45" s="223" t="str">
        <f>IF(AS43="","",VLOOKUP(AS43,【記載例】シフト記号表!$C$6:$U$35,19,FALSE))</f>
        <v/>
      </c>
      <c r="AT45" s="224">
        <f>IF(AT43="","",VLOOKUP(AT43,【記載例】シフト記号表!$C$6:$U$35,19,FALSE))</f>
        <v>2.5000000000000004</v>
      </c>
      <c r="AU45" s="222" t="str">
        <f>IF(AU43="","",VLOOKUP(AU43,【記載例】シフト記号表!$C$6:$U$35,19,FALSE))</f>
        <v/>
      </c>
      <c r="AV45" s="223" t="str">
        <f>IF(AV43="","",VLOOKUP(AV43,【記載例】シフト記号表!$C$6:$U$35,19,FALSE))</f>
        <v/>
      </c>
      <c r="AW45" s="223" t="str">
        <f>IF(AW43="","",VLOOKUP(AW43,【記載例】シフト記号表!$C$6:$U$35,19,FALSE))</f>
        <v/>
      </c>
      <c r="AX45" s="956">
        <f>IF($BB$3="４週",SUM(S45:AT45),IF($BB$3="暦月",SUM(S45:AW45),""))</f>
        <v>50.000000000000007</v>
      </c>
      <c r="AY45" s="957"/>
      <c r="AZ45" s="958">
        <f>IF($BB$3="４週",AX45/4,IF($BB$3="暦月",【記載例】参考様式１!AX45/(【記載例】参考様式１!$BB$8/7),""))</f>
        <v>12.500000000000002</v>
      </c>
      <c r="BA45" s="959"/>
      <c r="BB45" s="762"/>
      <c r="BC45" s="763"/>
      <c r="BD45" s="763"/>
      <c r="BE45" s="763"/>
      <c r="BF45" s="764"/>
    </row>
    <row r="46" spans="2:58" ht="20.25" customHeight="1" x14ac:dyDescent="0.15">
      <c r="B46" s="911">
        <f>B43+1</f>
        <v>9</v>
      </c>
      <c r="C46" s="779" t="s">
        <v>284</v>
      </c>
      <c r="D46" s="780"/>
      <c r="E46" s="781"/>
      <c r="F46" s="225"/>
      <c r="G46" s="788" t="s">
        <v>270</v>
      </c>
      <c r="H46" s="790" t="s">
        <v>271</v>
      </c>
      <c r="I46" s="714"/>
      <c r="J46" s="714"/>
      <c r="K46" s="715"/>
      <c r="L46" s="791" t="s">
        <v>298</v>
      </c>
      <c r="M46" s="792"/>
      <c r="N46" s="792"/>
      <c r="O46" s="793"/>
      <c r="P46" s="960" t="s">
        <v>273</v>
      </c>
      <c r="Q46" s="961"/>
      <c r="R46" s="962"/>
      <c r="S46" s="214" t="s">
        <v>274</v>
      </c>
      <c r="T46" s="215" t="s">
        <v>274</v>
      </c>
      <c r="U46" s="215"/>
      <c r="V46" s="215" t="s">
        <v>274</v>
      </c>
      <c r="W46" s="215" t="s">
        <v>274</v>
      </c>
      <c r="X46" s="215" t="s">
        <v>274</v>
      </c>
      <c r="Y46" s="216"/>
      <c r="Z46" s="214" t="s">
        <v>274</v>
      </c>
      <c r="AA46" s="215" t="s">
        <v>274</v>
      </c>
      <c r="AB46" s="215"/>
      <c r="AC46" s="215" t="s">
        <v>274</v>
      </c>
      <c r="AD46" s="215" t="s">
        <v>274</v>
      </c>
      <c r="AE46" s="215" t="s">
        <v>274</v>
      </c>
      <c r="AF46" s="216"/>
      <c r="AG46" s="214" t="s">
        <v>274</v>
      </c>
      <c r="AH46" s="215" t="s">
        <v>274</v>
      </c>
      <c r="AI46" s="215"/>
      <c r="AJ46" s="215" t="s">
        <v>274</v>
      </c>
      <c r="AK46" s="215" t="s">
        <v>274</v>
      </c>
      <c r="AL46" s="215" t="s">
        <v>274</v>
      </c>
      <c r="AM46" s="216"/>
      <c r="AN46" s="214" t="s">
        <v>274</v>
      </c>
      <c r="AO46" s="215" t="s">
        <v>274</v>
      </c>
      <c r="AP46" s="215"/>
      <c r="AQ46" s="215" t="s">
        <v>274</v>
      </c>
      <c r="AR46" s="215" t="s">
        <v>274</v>
      </c>
      <c r="AS46" s="215" t="s">
        <v>274</v>
      </c>
      <c r="AT46" s="216"/>
      <c r="AU46" s="214"/>
      <c r="AV46" s="215"/>
      <c r="AW46" s="215"/>
      <c r="AX46" s="963"/>
      <c r="AY46" s="964"/>
      <c r="AZ46" s="965"/>
      <c r="BA46" s="966"/>
      <c r="BB46" s="804"/>
      <c r="BC46" s="805"/>
      <c r="BD46" s="805"/>
      <c r="BE46" s="805"/>
      <c r="BF46" s="806"/>
    </row>
    <row r="47" spans="2:58" ht="20.25" customHeight="1" x14ac:dyDescent="0.15">
      <c r="B47" s="911"/>
      <c r="C47" s="782"/>
      <c r="D47" s="783"/>
      <c r="E47" s="784"/>
      <c r="F47" s="217"/>
      <c r="G47" s="709"/>
      <c r="H47" s="713"/>
      <c r="I47" s="714"/>
      <c r="J47" s="714"/>
      <c r="K47" s="715"/>
      <c r="L47" s="719"/>
      <c r="M47" s="720"/>
      <c r="N47" s="720"/>
      <c r="O47" s="721"/>
      <c r="P47" s="946" t="s">
        <v>276</v>
      </c>
      <c r="Q47" s="947"/>
      <c r="R47" s="948"/>
      <c r="S47" s="218">
        <f>IF(S46="","",VLOOKUP(S46,【記載例】シフト記号表!$C$6:$K$35,9,FALSE))</f>
        <v>2</v>
      </c>
      <c r="T47" s="219">
        <f>IF(T46="","",VLOOKUP(T46,【記載例】シフト記号表!$C$6:$K$35,9,FALSE))</f>
        <v>2</v>
      </c>
      <c r="U47" s="219" t="str">
        <f>IF(U46="","",VLOOKUP(U46,【記載例】シフト記号表!$C$6:$K$35,9,FALSE))</f>
        <v/>
      </c>
      <c r="V47" s="219">
        <f>IF(V46="","",VLOOKUP(V46,【記載例】シフト記号表!$C$6:$K$35,9,FALSE))</f>
        <v>2</v>
      </c>
      <c r="W47" s="219">
        <f>IF(W46="","",VLOOKUP(W46,【記載例】シフト記号表!$C$6:$K$35,9,FALSE))</f>
        <v>2</v>
      </c>
      <c r="X47" s="219">
        <f>IF(X46="","",VLOOKUP(X46,【記載例】シフト記号表!$C$6:$K$35,9,FALSE))</f>
        <v>2</v>
      </c>
      <c r="Y47" s="220" t="str">
        <f>IF(Y46="","",VLOOKUP(Y46,【記載例】シフト記号表!$C$6:$K$35,9,FALSE))</f>
        <v/>
      </c>
      <c r="Z47" s="218">
        <f>IF(Z46="","",VLOOKUP(Z46,【記載例】シフト記号表!$C$6:$K$35,9,FALSE))</f>
        <v>2</v>
      </c>
      <c r="AA47" s="219">
        <f>IF(AA46="","",VLOOKUP(AA46,【記載例】シフト記号表!$C$6:$K$35,9,FALSE))</f>
        <v>2</v>
      </c>
      <c r="AB47" s="219" t="str">
        <f>IF(AB46="","",VLOOKUP(AB46,【記載例】シフト記号表!$C$6:$K$35,9,FALSE))</f>
        <v/>
      </c>
      <c r="AC47" s="219">
        <f>IF(AC46="","",VLOOKUP(AC46,【記載例】シフト記号表!$C$6:$K$35,9,FALSE))</f>
        <v>2</v>
      </c>
      <c r="AD47" s="219">
        <f>IF(AD46="","",VLOOKUP(AD46,【記載例】シフト記号表!$C$6:$K$35,9,FALSE))</f>
        <v>2</v>
      </c>
      <c r="AE47" s="219">
        <f>IF(AE46="","",VLOOKUP(AE46,【記載例】シフト記号表!$C$6:$K$35,9,FALSE))</f>
        <v>2</v>
      </c>
      <c r="AF47" s="220" t="str">
        <f>IF(AF46="","",VLOOKUP(AF46,【記載例】シフト記号表!$C$6:$K$35,9,FALSE))</f>
        <v/>
      </c>
      <c r="AG47" s="218">
        <f>IF(AG46="","",VLOOKUP(AG46,【記載例】シフト記号表!$C$6:$K$35,9,FALSE))</f>
        <v>2</v>
      </c>
      <c r="AH47" s="219">
        <f>IF(AH46="","",VLOOKUP(AH46,【記載例】シフト記号表!$C$6:$K$35,9,FALSE))</f>
        <v>2</v>
      </c>
      <c r="AI47" s="219" t="str">
        <f>IF(AI46="","",VLOOKUP(AI46,【記載例】シフト記号表!$C$6:$K$35,9,FALSE))</f>
        <v/>
      </c>
      <c r="AJ47" s="219">
        <f>IF(AJ46="","",VLOOKUP(AJ46,【記載例】シフト記号表!$C$6:$K$35,9,FALSE))</f>
        <v>2</v>
      </c>
      <c r="AK47" s="219">
        <f>IF(AK46="","",VLOOKUP(AK46,【記載例】シフト記号表!$C$6:$K$35,9,FALSE))</f>
        <v>2</v>
      </c>
      <c r="AL47" s="219">
        <f>IF(AL46="","",VLOOKUP(AL46,【記載例】シフト記号表!$C$6:$K$35,9,FALSE))</f>
        <v>2</v>
      </c>
      <c r="AM47" s="220" t="str">
        <f>IF(AM46="","",VLOOKUP(AM46,【記載例】シフト記号表!$C$6:$K$35,9,FALSE))</f>
        <v/>
      </c>
      <c r="AN47" s="218">
        <f>IF(AN46="","",VLOOKUP(AN46,【記載例】シフト記号表!$C$6:$K$35,9,FALSE))</f>
        <v>2</v>
      </c>
      <c r="AO47" s="219">
        <f>IF(AO46="","",VLOOKUP(AO46,【記載例】シフト記号表!$C$6:$K$35,9,FALSE))</f>
        <v>2</v>
      </c>
      <c r="AP47" s="219" t="str">
        <f>IF(AP46="","",VLOOKUP(AP46,【記載例】シフト記号表!$C$6:$K$35,9,FALSE))</f>
        <v/>
      </c>
      <c r="AQ47" s="219">
        <f>IF(AQ46="","",VLOOKUP(AQ46,【記載例】シフト記号表!$C$6:$K$35,9,FALSE))</f>
        <v>2</v>
      </c>
      <c r="AR47" s="219">
        <f>IF(AR46="","",VLOOKUP(AR46,【記載例】シフト記号表!$C$6:$K$35,9,FALSE))</f>
        <v>2</v>
      </c>
      <c r="AS47" s="219">
        <f>IF(AS46="","",VLOOKUP(AS46,【記載例】シフト記号表!$C$6:$K$35,9,FALSE))</f>
        <v>2</v>
      </c>
      <c r="AT47" s="220" t="str">
        <f>IF(AT46="","",VLOOKUP(AT46,【記載例】シフト記号表!$C$6:$K$35,9,FALSE))</f>
        <v/>
      </c>
      <c r="AU47" s="218" t="str">
        <f>IF(AU46="","",VLOOKUP(AU46,【記載例】シフト記号表!$C$6:$K$35,9,FALSE))</f>
        <v/>
      </c>
      <c r="AV47" s="219" t="str">
        <f>IF(AV46="","",VLOOKUP(AV46,【記載例】シフト記号表!$C$6:$K$35,9,FALSE))</f>
        <v/>
      </c>
      <c r="AW47" s="219" t="str">
        <f>IF(AW46="","",VLOOKUP(AW46,【記載例】シフト記号表!$C$6:$K$35,9,FALSE))</f>
        <v/>
      </c>
      <c r="AX47" s="949">
        <f>IF($BB$3="４週",SUM(S47:AT47),IF($BB$3="暦月",SUM(S47:AW47),""))</f>
        <v>40</v>
      </c>
      <c r="AY47" s="950"/>
      <c r="AZ47" s="951">
        <f>IF($BB$3="４週",AX47/4,IF($BB$3="暦月",【記載例】参考様式１!AX47/(【記載例】参考様式１!$BB$8/7),""))</f>
        <v>10</v>
      </c>
      <c r="BA47" s="952"/>
      <c r="BB47" s="759"/>
      <c r="BC47" s="760"/>
      <c r="BD47" s="760"/>
      <c r="BE47" s="760"/>
      <c r="BF47" s="761"/>
    </row>
    <row r="48" spans="2:58" ht="20.25" customHeight="1" x14ac:dyDescent="0.15">
      <c r="B48" s="911"/>
      <c r="C48" s="785"/>
      <c r="D48" s="786"/>
      <c r="E48" s="787"/>
      <c r="F48" s="217" t="str">
        <f>C46</f>
        <v>介護職員</v>
      </c>
      <c r="G48" s="789"/>
      <c r="H48" s="713"/>
      <c r="I48" s="714"/>
      <c r="J48" s="714"/>
      <c r="K48" s="715"/>
      <c r="L48" s="794"/>
      <c r="M48" s="795"/>
      <c r="N48" s="795"/>
      <c r="O48" s="796"/>
      <c r="P48" s="953" t="s">
        <v>277</v>
      </c>
      <c r="Q48" s="954"/>
      <c r="R48" s="955"/>
      <c r="S48" s="222">
        <f>IF(S46="","",VLOOKUP(S46,【記載例】シフト記号表!$C$6:$U$35,19,FALSE))</f>
        <v>2.5000000000000004</v>
      </c>
      <c r="T48" s="223">
        <f>IF(T46="","",VLOOKUP(T46,【記載例】シフト記号表!$C$6:$U$35,19,FALSE))</f>
        <v>2.5000000000000004</v>
      </c>
      <c r="U48" s="223" t="str">
        <f>IF(U46="","",VLOOKUP(U46,【記載例】シフト記号表!$C$6:$U$35,19,FALSE))</f>
        <v/>
      </c>
      <c r="V48" s="223">
        <f>IF(V46="","",VLOOKUP(V46,【記載例】シフト記号表!$C$6:$U$35,19,FALSE))</f>
        <v>2.5000000000000004</v>
      </c>
      <c r="W48" s="223">
        <f>IF(W46="","",VLOOKUP(W46,【記載例】シフト記号表!$C$6:$U$35,19,FALSE))</f>
        <v>2.5000000000000004</v>
      </c>
      <c r="X48" s="223">
        <f>IF(X46="","",VLOOKUP(X46,【記載例】シフト記号表!$C$6:$U$35,19,FALSE))</f>
        <v>2.5000000000000004</v>
      </c>
      <c r="Y48" s="224" t="str">
        <f>IF(Y46="","",VLOOKUP(Y46,【記載例】シフト記号表!$C$6:$U$35,19,FALSE))</f>
        <v/>
      </c>
      <c r="Z48" s="222">
        <f>IF(Z46="","",VLOOKUP(Z46,【記載例】シフト記号表!$C$6:$U$35,19,FALSE))</f>
        <v>2.5000000000000004</v>
      </c>
      <c r="AA48" s="223">
        <f>IF(AA46="","",VLOOKUP(AA46,【記載例】シフト記号表!$C$6:$U$35,19,FALSE))</f>
        <v>2.5000000000000004</v>
      </c>
      <c r="AB48" s="223" t="str">
        <f>IF(AB46="","",VLOOKUP(AB46,【記載例】シフト記号表!$C$6:$U$35,19,FALSE))</f>
        <v/>
      </c>
      <c r="AC48" s="223">
        <f>IF(AC46="","",VLOOKUP(AC46,【記載例】シフト記号表!$C$6:$U$35,19,FALSE))</f>
        <v>2.5000000000000004</v>
      </c>
      <c r="AD48" s="223">
        <f>IF(AD46="","",VLOOKUP(AD46,【記載例】シフト記号表!$C$6:$U$35,19,FALSE))</f>
        <v>2.5000000000000004</v>
      </c>
      <c r="AE48" s="223">
        <f>IF(AE46="","",VLOOKUP(AE46,【記載例】シフト記号表!$C$6:$U$35,19,FALSE))</f>
        <v>2.5000000000000004</v>
      </c>
      <c r="AF48" s="224" t="str">
        <f>IF(AF46="","",VLOOKUP(AF46,【記載例】シフト記号表!$C$6:$U$35,19,FALSE))</f>
        <v/>
      </c>
      <c r="AG48" s="222">
        <f>IF(AG46="","",VLOOKUP(AG46,【記載例】シフト記号表!$C$6:$U$35,19,FALSE))</f>
        <v>2.5000000000000004</v>
      </c>
      <c r="AH48" s="223">
        <f>IF(AH46="","",VLOOKUP(AH46,【記載例】シフト記号表!$C$6:$U$35,19,FALSE))</f>
        <v>2.5000000000000004</v>
      </c>
      <c r="AI48" s="223" t="str">
        <f>IF(AI46="","",VLOOKUP(AI46,【記載例】シフト記号表!$C$6:$U$35,19,FALSE))</f>
        <v/>
      </c>
      <c r="AJ48" s="223">
        <f>IF(AJ46="","",VLOOKUP(AJ46,【記載例】シフト記号表!$C$6:$U$35,19,FALSE))</f>
        <v>2.5000000000000004</v>
      </c>
      <c r="AK48" s="223">
        <f>IF(AK46="","",VLOOKUP(AK46,【記載例】シフト記号表!$C$6:$U$35,19,FALSE))</f>
        <v>2.5000000000000004</v>
      </c>
      <c r="AL48" s="223">
        <f>IF(AL46="","",VLOOKUP(AL46,【記載例】シフト記号表!$C$6:$U$35,19,FALSE))</f>
        <v>2.5000000000000004</v>
      </c>
      <c r="AM48" s="224" t="str">
        <f>IF(AM46="","",VLOOKUP(AM46,【記載例】シフト記号表!$C$6:$U$35,19,FALSE))</f>
        <v/>
      </c>
      <c r="AN48" s="222">
        <f>IF(AN46="","",VLOOKUP(AN46,【記載例】シフト記号表!$C$6:$U$35,19,FALSE))</f>
        <v>2.5000000000000004</v>
      </c>
      <c r="AO48" s="223">
        <f>IF(AO46="","",VLOOKUP(AO46,【記載例】シフト記号表!$C$6:$U$35,19,FALSE))</f>
        <v>2.5000000000000004</v>
      </c>
      <c r="AP48" s="223" t="str">
        <f>IF(AP46="","",VLOOKUP(AP46,【記載例】シフト記号表!$C$6:$U$35,19,FALSE))</f>
        <v/>
      </c>
      <c r="AQ48" s="223">
        <f>IF(AQ46="","",VLOOKUP(AQ46,【記載例】シフト記号表!$C$6:$U$35,19,FALSE))</f>
        <v>2.5000000000000004</v>
      </c>
      <c r="AR48" s="223">
        <f>IF(AR46="","",VLOOKUP(AR46,【記載例】シフト記号表!$C$6:$U$35,19,FALSE))</f>
        <v>2.5000000000000004</v>
      </c>
      <c r="AS48" s="223">
        <f>IF(AS46="","",VLOOKUP(AS46,【記載例】シフト記号表!$C$6:$U$35,19,FALSE))</f>
        <v>2.5000000000000004</v>
      </c>
      <c r="AT48" s="224" t="str">
        <f>IF(AT46="","",VLOOKUP(AT46,【記載例】シフト記号表!$C$6:$U$35,19,FALSE))</f>
        <v/>
      </c>
      <c r="AU48" s="222" t="str">
        <f>IF(AU46="","",VLOOKUP(AU46,【記載例】シフト記号表!$C$6:$U$35,19,FALSE))</f>
        <v/>
      </c>
      <c r="AV48" s="223" t="str">
        <f>IF(AV46="","",VLOOKUP(AV46,【記載例】シフト記号表!$C$6:$U$35,19,FALSE))</f>
        <v/>
      </c>
      <c r="AW48" s="223" t="str">
        <f>IF(AW46="","",VLOOKUP(AW46,【記載例】シフト記号表!$C$6:$U$35,19,FALSE))</f>
        <v/>
      </c>
      <c r="AX48" s="956">
        <f>IF($BB$3="４週",SUM(S48:AT48),IF($BB$3="暦月",SUM(S48:AW48),""))</f>
        <v>50.000000000000007</v>
      </c>
      <c r="AY48" s="957"/>
      <c r="AZ48" s="958">
        <f>IF($BB$3="４週",AX48/4,IF($BB$3="暦月",【記載例】参考様式１!AX48/(【記載例】参考様式１!$BB$8/7),""))</f>
        <v>12.500000000000002</v>
      </c>
      <c r="BA48" s="959"/>
      <c r="BB48" s="762"/>
      <c r="BC48" s="763"/>
      <c r="BD48" s="763"/>
      <c r="BE48" s="763"/>
      <c r="BF48" s="764"/>
    </row>
    <row r="49" spans="2:58" ht="20.25" customHeight="1" x14ac:dyDescent="0.15">
      <c r="B49" s="911">
        <f>B46+1</f>
        <v>10</v>
      </c>
      <c r="C49" s="779" t="s">
        <v>293</v>
      </c>
      <c r="D49" s="780"/>
      <c r="E49" s="781"/>
      <c r="F49" s="225"/>
      <c r="G49" s="788" t="s">
        <v>281</v>
      </c>
      <c r="H49" s="790" t="s">
        <v>286</v>
      </c>
      <c r="I49" s="714"/>
      <c r="J49" s="714"/>
      <c r="K49" s="715"/>
      <c r="L49" s="791" t="s">
        <v>287</v>
      </c>
      <c r="M49" s="792"/>
      <c r="N49" s="792"/>
      <c r="O49" s="793"/>
      <c r="P49" s="960" t="s">
        <v>273</v>
      </c>
      <c r="Q49" s="961"/>
      <c r="R49" s="962"/>
      <c r="S49" s="214" t="s">
        <v>299</v>
      </c>
      <c r="T49" s="215"/>
      <c r="U49" s="215" t="s">
        <v>299</v>
      </c>
      <c r="V49" s="215" t="s">
        <v>299</v>
      </c>
      <c r="W49" s="215"/>
      <c r="X49" s="215" t="s">
        <v>299</v>
      </c>
      <c r="Y49" s="216"/>
      <c r="Z49" s="214" t="s">
        <v>299</v>
      </c>
      <c r="AA49" s="215"/>
      <c r="AB49" s="215" t="s">
        <v>299</v>
      </c>
      <c r="AC49" s="215" t="s">
        <v>299</v>
      </c>
      <c r="AD49" s="215"/>
      <c r="AE49" s="215" t="s">
        <v>299</v>
      </c>
      <c r="AF49" s="216"/>
      <c r="AG49" s="214" t="s">
        <v>299</v>
      </c>
      <c r="AH49" s="215"/>
      <c r="AI49" s="215" t="s">
        <v>299</v>
      </c>
      <c r="AJ49" s="215" t="s">
        <v>299</v>
      </c>
      <c r="AK49" s="215"/>
      <c r="AL49" s="215" t="s">
        <v>299</v>
      </c>
      <c r="AM49" s="216"/>
      <c r="AN49" s="214" t="s">
        <v>299</v>
      </c>
      <c r="AO49" s="215"/>
      <c r="AP49" s="215" t="s">
        <v>299</v>
      </c>
      <c r="AQ49" s="215" t="s">
        <v>299</v>
      </c>
      <c r="AR49" s="215"/>
      <c r="AS49" s="215" t="s">
        <v>299</v>
      </c>
      <c r="AT49" s="216"/>
      <c r="AU49" s="214"/>
      <c r="AV49" s="215"/>
      <c r="AW49" s="215"/>
      <c r="AX49" s="963"/>
      <c r="AY49" s="964"/>
      <c r="AZ49" s="965"/>
      <c r="BA49" s="966"/>
      <c r="BB49" s="804" t="s">
        <v>300</v>
      </c>
      <c r="BC49" s="805"/>
      <c r="BD49" s="805"/>
      <c r="BE49" s="805"/>
      <c r="BF49" s="806"/>
    </row>
    <row r="50" spans="2:58" ht="20.25" customHeight="1" x14ac:dyDescent="0.15">
      <c r="B50" s="911"/>
      <c r="C50" s="782"/>
      <c r="D50" s="783"/>
      <c r="E50" s="784"/>
      <c r="F50" s="217"/>
      <c r="G50" s="709"/>
      <c r="H50" s="713"/>
      <c r="I50" s="714"/>
      <c r="J50" s="714"/>
      <c r="K50" s="715"/>
      <c r="L50" s="719"/>
      <c r="M50" s="720"/>
      <c r="N50" s="720"/>
      <c r="O50" s="721"/>
      <c r="P50" s="946" t="s">
        <v>276</v>
      </c>
      <c r="Q50" s="947"/>
      <c r="R50" s="948"/>
      <c r="S50" s="218">
        <f>IF(S49="","",VLOOKUP(S49,【記載例】シフト記号表!$C$6:$K$35,9,FALSE))</f>
        <v>4</v>
      </c>
      <c r="T50" s="219" t="str">
        <f>IF(T49="","",VLOOKUP(T49,【記載例】シフト記号表!$C$6:$K$35,9,FALSE))</f>
        <v/>
      </c>
      <c r="U50" s="219">
        <f>IF(U49="","",VLOOKUP(U49,【記載例】シフト記号表!$C$6:$K$35,9,FALSE))</f>
        <v>4</v>
      </c>
      <c r="V50" s="219">
        <f>IF(V49="","",VLOOKUP(V49,【記載例】シフト記号表!$C$6:$K$35,9,FALSE))</f>
        <v>4</v>
      </c>
      <c r="W50" s="219" t="str">
        <f>IF(W49="","",VLOOKUP(W49,【記載例】シフト記号表!$C$6:$K$35,9,FALSE))</f>
        <v/>
      </c>
      <c r="X50" s="219">
        <f>IF(X49="","",VLOOKUP(X49,【記載例】シフト記号表!$C$6:$K$35,9,FALSE))</f>
        <v>4</v>
      </c>
      <c r="Y50" s="220" t="str">
        <f>IF(Y49="","",VLOOKUP(Y49,【記載例】シフト記号表!$C$6:$K$35,9,FALSE))</f>
        <v/>
      </c>
      <c r="Z50" s="218">
        <f>IF(Z49="","",VLOOKUP(Z49,【記載例】シフト記号表!$C$6:$K$35,9,FALSE))</f>
        <v>4</v>
      </c>
      <c r="AA50" s="219" t="str">
        <f>IF(AA49="","",VLOOKUP(AA49,【記載例】シフト記号表!$C$6:$K$35,9,FALSE))</f>
        <v/>
      </c>
      <c r="AB50" s="219">
        <f>IF(AB49="","",VLOOKUP(AB49,【記載例】シフト記号表!$C$6:$K$35,9,FALSE))</f>
        <v>4</v>
      </c>
      <c r="AC50" s="219">
        <f>IF(AC49="","",VLOOKUP(AC49,【記載例】シフト記号表!$C$6:$K$35,9,FALSE))</f>
        <v>4</v>
      </c>
      <c r="AD50" s="219" t="str">
        <f>IF(AD49="","",VLOOKUP(AD49,【記載例】シフト記号表!$C$6:$K$35,9,FALSE))</f>
        <v/>
      </c>
      <c r="AE50" s="219">
        <f>IF(AE49="","",VLOOKUP(AE49,【記載例】シフト記号表!$C$6:$K$35,9,FALSE))</f>
        <v>4</v>
      </c>
      <c r="AF50" s="220" t="str">
        <f>IF(AF49="","",VLOOKUP(AF49,【記載例】シフト記号表!$C$6:$K$35,9,FALSE))</f>
        <v/>
      </c>
      <c r="AG50" s="218">
        <f>IF(AG49="","",VLOOKUP(AG49,【記載例】シフト記号表!$C$6:$K$35,9,FALSE))</f>
        <v>4</v>
      </c>
      <c r="AH50" s="219" t="str">
        <f>IF(AH49="","",VLOOKUP(AH49,【記載例】シフト記号表!$C$6:$K$35,9,FALSE))</f>
        <v/>
      </c>
      <c r="AI50" s="219">
        <f>IF(AI49="","",VLOOKUP(AI49,【記載例】シフト記号表!$C$6:$K$35,9,FALSE))</f>
        <v>4</v>
      </c>
      <c r="AJ50" s="219">
        <f>IF(AJ49="","",VLOOKUP(AJ49,【記載例】シフト記号表!$C$6:$K$35,9,FALSE))</f>
        <v>4</v>
      </c>
      <c r="AK50" s="219" t="str">
        <f>IF(AK49="","",VLOOKUP(AK49,【記載例】シフト記号表!$C$6:$K$35,9,FALSE))</f>
        <v/>
      </c>
      <c r="AL50" s="219">
        <f>IF(AL49="","",VLOOKUP(AL49,【記載例】シフト記号表!$C$6:$K$35,9,FALSE))</f>
        <v>4</v>
      </c>
      <c r="AM50" s="220" t="str">
        <f>IF(AM49="","",VLOOKUP(AM49,【記載例】シフト記号表!$C$6:$K$35,9,FALSE))</f>
        <v/>
      </c>
      <c r="AN50" s="218">
        <f>IF(AN49="","",VLOOKUP(AN49,【記載例】シフト記号表!$C$6:$K$35,9,FALSE))</f>
        <v>4</v>
      </c>
      <c r="AO50" s="219" t="str">
        <f>IF(AO49="","",VLOOKUP(AO49,【記載例】シフト記号表!$C$6:$K$35,9,FALSE))</f>
        <v/>
      </c>
      <c r="AP50" s="219">
        <f>IF(AP49="","",VLOOKUP(AP49,【記載例】シフト記号表!$C$6:$K$35,9,FALSE))</f>
        <v>4</v>
      </c>
      <c r="AQ50" s="219">
        <f>IF(AQ49="","",VLOOKUP(AQ49,【記載例】シフト記号表!$C$6:$K$35,9,FALSE))</f>
        <v>4</v>
      </c>
      <c r="AR50" s="219" t="str">
        <f>IF(AR49="","",VLOOKUP(AR49,【記載例】シフト記号表!$C$6:$K$35,9,FALSE))</f>
        <v/>
      </c>
      <c r="AS50" s="219">
        <f>IF(AS49="","",VLOOKUP(AS49,【記載例】シフト記号表!$C$6:$K$35,9,FALSE))</f>
        <v>4</v>
      </c>
      <c r="AT50" s="220" t="str">
        <f>IF(AT49="","",VLOOKUP(AT49,【記載例】シフト記号表!$C$6:$K$35,9,FALSE))</f>
        <v/>
      </c>
      <c r="AU50" s="218" t="str">
        <f>IF(AU49="","",VLOOKUP(AU49,【記載例】シフト記号表!$C$6:$K$35,9,FALSE))</f>
        <v/>
      </c>
      <c r="AV50" s="219" t="str">
        <f>IF(AV49="","",VLOOKUP(AV49,【記載例】シフト記号表!$C$6:$K$35,9,FALSE))</f>
        <v/>
      </c>
      <c r="AW50" s="219" t="str">
        <f>IF(AW49="","",VLOOKUP(AW49,【記載例】シフト記号表!$C$6:$K$35,9,FALSE))</f>
        <v/>
      </c>
      <c r="AX50" s="949">
        <f>IF($BB$3="４週",SUM(S50:AT50),IF($BB$3="暦月",SUM(S50:AW50),""))</f>
        <v>64</v>
      </c>
      <c r="AY50" s="950"/>
      <c r="AZ50" s="951">
        <f>IF($BB$3="４週",AX50/4,IF($BB$3="暦月",【記載例】参考様式１!AX50/(【記載例】参考様式１!$BB$8/7),""))</f>
        <v>16</v>
      </c>
      <c r="BA50" s="952"/>
      <c r="BB50" s="759"/>
      <c r="BC50" s="760"/>
      <c r="BD50" s="760"/>
      <c r="BE50" s="760"/>
      <c r="BF50" s="761"/>
    </row>
    <row r="51" spans="2:58" ht="20.25" customHeight="1" x14ac:dyDescent="0.15">
      <c r="B51" s="911"/>
      <c r="C51" s="785"/>
      <c r="D51" s="786"/>
      <c r="E51" s="787"/>
      <c r="F51" s="217" t="str">
        <f>C49</f>
        <v>機能訓練指導員</v>
      </c>
      <c r="G51" s="789"/>
      <c r="H51" s="713"/>
      <c r="I51" s="714"/>
      <c r="J51" s="714"/>
      <c r="K51" s="715"/>
      <c r="L51" s="794"/>
      <c r="M51" s="795"/>
      <c r="N51" s="795"/>
      <c r="O51" s="796"/>
      <c r="P51" s="953" t="s">
        <v>277</v>
      </c>
      <c r="Q51" s="954"/>
      <c r="R51" s="955"/>
      <c r="S51" s="222">
        <f>IF(S49="","",VLOOKUP(S49,【記載例】シフト記号表!$C$6:$U$35,19,FALSE))</f>
        <v>3</v>
      </c>
      <c r="T51" s="223" t="str">
        <f>IF(T49="","",VLOOKUP(T49,【記載例】シフト記号表!$C$6:$U$35,19,FALSE))</f>
        <v/>
      </c>
      <c r="U51" s="223">
        <f>IF(U49="","",VLOOKUP(U49,【記載例】シフト記号表!$C$6:$U$35,19,FALSE))</f>
        <v>3</v>
      </c>
      <c r="V51" s="223">
        <f>IF(V49="","",VLOOKUP(V49,【記載例】シフト記号表!$C$6:$U$35,19,FALSE))</f>
        <v>3</v>
      </c>
      <c r="W51" s="223" t="str">
        <f>IF(W49="","",VLOOKUP(W49,【記載例】シフト記号表!$C$6:$U$35,19,FALSE))</f>
        <v/>
      </c>
      <c r="X51" s="223">
        <f>IF(X49="","",VLOOKUP(X49,【記載例】シフト記号表!$C$6:$U$35,19,FALSE))</f>
        <v>3</v>
      </c>
      <c r="Y51" s="224" t="str">
        <f>IF(Y49="","",VLOOKUP(Y49,【記載例】シフト記号表!$C$6:$U$35,19,FALSE))</f>
        <v/>
      </c>
      <c r="Z51" s="222">
        <f>IF(Z49="","",VLOOKUP(Z49,【記載例】シフト記号表!$C$6:$U$35,19,FALSE))</f>
        <v>3</v>
      </c>
      <c r="AA51" s="223" t="str">
        <f>IF(AA49="","",VLOOKUP(AA49,【記載例】シフト記号表!$C$6:$U$35,19,FALSE))</f>
        <v/>
      </c>
      <c r="AB51" s="223">
        <f>IF(AB49="","",VLOOKUP(AB49,【記載例】シフト記号表!$C$6:$U$35,19,FALSE))</f>
        <v>3</v>
      </c>
      <c r="AC51" s="223">
        <f>IF(AC49="","",VLOOKUP(AC49,【記載例】シフト記号表!$C$6:$U$35,19,FALSE))</f>
        <v>3</v>
      </c>
      <c r="AD51" s="223" t="str">
        <f>IF(AD49="","",VLOOKUP(AD49,【記載例】シフト記号表!$C$6:$U$35,19,FALSE))</f>
        <v/>
      </c>
      <c r="AE51" s="223">
        <f>IF(AE49="","",VLOOKUP(AE49,【記載例】シフト記号表!$C$6:$U$35,19,FALSE))</f>
        <v>3</v>
      </c>
      <c r="AF51" s="224" t="str">
        <f>IF(AF49="","",VLOOKUP(AF49,【記載例】シフト記号表!$C$6:$U$35,19,FALSE))</f>
        <v/>
      </c>
      <c r="AG51" s="222">
        <f>IF(AG49="","",VLOOKUP(AG49,【記載例】シフト記号表!$C$6:$U$35,19,FALSE))</f>
        <v>3</v>
      </c>
      <c r="AH51" s="223" t="str">
        <f>IF(AH49="","",VLOOKUP(AH49,【記載例】シフト記号表!$C$6:$U$35,19,FALSE))</f>
        <v/>
      </c>
      <c r="AI51" s="223">
        <f>IF(AI49="","",VLOOKUP(AI49,【記載例】シフト記号表!$C$6:$U$35,19,FALSE))</f>
        <v>3</v>
      </c>
      <c r="AJ51" s="223">
        <f>IF(AJ49="","",VLOOKUP(AJ49,【記載例】シフト記号表!$C$6:$U$35,19,FALSE))</f>
        <v>3</v>
      </c>
      <c r="AK51" s="223" t="str">
        <f>IF(AK49="","",VLOOKUP(AK49,【記載例】シフト記号表!$C$6:$U$35,19,FALSE))</f>
        <v/>
      </c>
      <c r="AL51" s="223">
        <f>IF(AL49="","",VLOOKUP(AL49,【記載例】シフト記号表!$C$6:$U$35,19,FALSE))</f>
        <v>3</v>
      </c>
      <c r="AM51" s="224" t="str">
        <f>IF(AM49="","",VLOOKUP(AM49,【記載例】シフト記号表!$C$6:$U$35,19,FALSE))</f>
        <v/>
      </c>
      <c r="AN51" s="222">
        <f>IF(AN49="","",VLOOKUP(AN49,【記載例】シフト記号表!$C$6:$U$35,19,FALSE))</f>
        <v>3</v>
      </c>
      <c r="AO51" s="223" t="str">
        <f>IF(AO49="","",VLOOKUP(AO49,【記載例】シフト記号表!$C$6:$U$35,19,FALSE))</f>
        <v/>
      </c>
      <c r="AP51" s="223">
        <f>IF(AP49="","",VLOOKUP(AP49,【記載例】シフト記号表!$C$6:$U$35,19,FALSE))</f>
        <v>3</v>
      </c>
      <c r="AQ51" s="223">
        <f>IF(AQ49="","",VLOOKUP(AQ49,【記載例】シフト記号表!$C$6:$U$35,19,FALSE))</f>
        <v>3</v>
      </c>
      <c r="AR51" s="223" t="str">
        <f>IF(AR49="","",VLOOKUP(AR49,【記載例】シフト記号表!$C$6:$U$35,19,FALSE))</f>
        <v/>
      </c>
      <c r="AS51" s="223">
        <f>IF(AS49="","",VLOOKUP(AS49,【記載例】シフト記号表!$C$6:$U$35,19,FALSE))</f>
        <v>3</v>
      </c>
      <c r="AT51" s="224" t="str">
        <f>IF(AT49="","",VLOOKUP(AT49,【記載例】シフト記号表!$C$6:$U$35,19,FALSE))</f>
        <v/>
      </c>
      <c r="AU51" s="222" t="str">
        <f>IF(AU49="","",VLOOKUP(AU49,【記載例】シフト記号表!$C$6:$U$35,19,FALSE))</f>
        <v/>
      </c>
      <c r="AV51" s="223" t="str">
        <f>IF(AV49="","",VLOOKUP(AV49,【記載例】シフト記号表!$C$6:$U$35,19,FALSE))</f>
        <v/>
      </c>
      <c r="AW51" s="223" t="str">
        <f>IF(AW49="","",VLOOKUP(AW49,【記載例】シフト記号表!$C$6:$U$35,19,FALSE))</f>
        <v/>
      </c>
      <c r="AX51" s="956">
        <f>IF($BB$3="４週",SUM(S51:AT51),IF($BB$3="暦月",SUM(S51:AW51),""))</f>
        <v>48</v>
      </c>
      <c r="AY51" s="957"/>
      <c r="AZ51" s="958">
        <f>IF($BB$3="４週",AX51/4,IF($BB$3="暦月",【記載例】参考様式１!AX51/(【記載例】参考様式１!$BB$8/7),""))</f>
        <v>12</v>
      </c>
      <c r="BA51" s="959"/>
      <c r="BB51" s="762"/>
      <c r="BC51" s="763"/>
      <c r="BD51" s="763"/>
      <c r="BE51" s="763"/>
      <c r="BF51" s="764"/>
    </row>
    <row r="52" spans="2:58" ht="20.25" customHeight="1" x14ac:dyDescent="0.15">
      <c r="B52" s="911">
        <f>B49+1</f>
        <v>11</v>
      </c>
      <c r="C52" s="779" t="s">
        <v>293</v>
      </c>
      <c r="D52" s="780"/>
      <c r="E52" s="781"/>
      <c r="F52" s="225"/>
      <c r="G52" s="788" t="s">
        <v>290</v>
      </c>
      <c r="H52" s="790" t="s">
        <v>286</v>
      </c>
      <c r="I52" s="714"/>
      <c r="J52" s="714"/>
      <c r="K52" s="715"/>
      <c r="L52" s="791" t="s">
        <v>292</v>
      </c>
      <c r="M52" s="792"/>
      <c r="N52" s="792"/>
      <c r="O52" s="793"/>
      <c r="P52" s="960" t="s">
        <v>273</v>
      </c>
      <c r="Q52" s="961"/>
      <c r="R52" s="962"/>
      <c r="S52" s="214"/>
      <c r="T52" s="215" t="s">
        <v>299</v>
      </c>
      <c r="U52" s="215"/>
      <c r="V52" s="215"/>
      <c r="W52" s="215" t="s">
        <v>299</v>
      </c>
      <c r="X52" s="215"/>
      <c r="Y52" s="216" t="s">
        <v>299</v>
      </c>
      <c r="Z52" s="214"/>
      <c r="AA52" s="215" t="s">
        <v>299</v>
      </c>
      <c r="AB52" s="215"/>
      <c r="AC52" s="215"/>
      <c r="AD52" s="215" t="s">
        <v>299</v>
      </c>
      <c r="AE52" s="215"/>
      <c r="AF52" s="216" t="s">
        <v>299</v>
      </c>
      <c r="AG52" s="214"/>
      <c r="AH52" s="215" t="s">
        <v>299</v>
      </c>
      <c r="AI52" s="215"/>
      <c r="AJ52" s="215"/>
      <c r="AK52" s="215" t="s">
        <v>299</v>
      </c>
      <c r="AL52" s="215"/>
      <c r="AM52" s="216" t="s">
        <v>299</v>
      </c>
      <c r="AN52" s="214"/>
      <c r="AO52" s="215" t="s">
        <v>299</v>
      </c>
      <c r="AP52" s="215"/>
      <c r="AQ52" s="215"/>
      <c r="AR52" s="215" t="s">
        <v>299</v>
      </c>
      <c r="AS52" s="215"/>
      <c r="AT52" s="216" t="s">
        <v>299</v>
      </c>
      <c r="AU52" s="214"/>
      <c r="AV52" s="215"/>
      <c r="AW52" s="215"/>
      <c r="AX52" s="963"/>
      <c r="AY52" s="964"/>
      <c r="AZ52" s="965"/>
      <c r="BA52" s="966"/>
      <c r="BB52" s="804" t="s">
        <v>285</v>
      </c>
      <c r="BC52" s="805"/>
      <c r="BD52" s="805"/>
      <c r="BE52" s="805"/>
      <c r="BF52" s="806"/>
    </row>
    <row r="53" spans="2:58" ht="20.25" customHeight="1" x14ac:dyDescent="0.15">
      <c r="B53" s="911"/>
      <c r="C53" s="782"/>
      <c r="D53" s="783"/>
      <c r="E53" s="784"/>
      <c r="F53" s="217"/>
      <c r="G53" s="709"/>
      <c r="H53" s="713"/>
      <c r="I53" s="714"/>
      <c r="J53" s="714"/>
      <c r="K53" s="715"/>
      <c r="L53" s="719"/>
      <c r="M53" s="720"/>
      <c r="N53" s="720"/>
      <c r="O53" s="721"/>
      <c r="P53" s="946" t="s">
        <v>276</v>
      </c>
      <c r="Q53" s="947"/>
      <c r="R53" s="948"/>
      <c r="S53" s="218" t="str">
        <f>IF(S52="","",VLOOKUP(S52,【記載例】シフト記号表!$C$6:$K$35,9,FALSE))</f>
        <v/>
      </c>
      <c r="T53" s="219">
        <f>IF(T52="","",VLOOKUP(T52,【記載例】シフト記号表!$C$6:$K$35,9,FALSE))</f>
        <v>4</v>
      </c>
      <c r="U53" s="219" t="str">
        <f>IF(U52="","",VLOOKUP(U52,【記載例】シフト記号表!$C$6:$K$35,9,FALSE))</f>
        <v/>
      </c>
      <c r="V53" s="219" t="str">
        <f>IF(V52="","",VLOOKUP(V52,【記載例】シフト記号表!$C$6:$K$35,9,FALSE))</f>
        <v/>
      </c>
      <c r="W53" s="219">
        <f>IF(W52="","",VLOOKUP(W52,【記載例】シフト記号表!$C$6:$K$35,9,FALSE))</f>
        <v>4</v>
      </c>
      <c r="X53" s="219" t="str">
        <f>IF(X52="","",VLOOKUP(X52,【記載例】シフト記号表!$C$6:$K$35,9,FALSE))</f>
        <v/>
      </c>
      <c r="Y53" s="220">
        <f>IF(Y52="","",VLOOKUP(Y52,【記載例】シフト記号表!$C$6:$K$35,9,FALSE))</f>
        <v>4</v>
      </c>
      <c r="Z53" s="218" t="str">
        <f>IF(Z52="","",VLOOKUP(Z52,【記載例】シフト記号表!$C$6:$K$35,9,FALSE))</f>
        <v/>
      </c>
      <c r="AA53" s="219">
        <f>IF(AA52="","",VLOOKUP(AA52,【記載例】シフト記号表!$C$6:$K$35,9,FALSE))</f>
        <v>4</v>
      </c>
      <c r="AB53" s="219" t="str">
        <f>IF(AB52="","",VLOOKUP(AB52,【記載例】シフト記号表!$C$6:$K$35,9,FALSE))</f>
        <v/>
      </c>
      <c r="AC53" s="219" t="str">
        <f>IF(AC52="","",VLOOKUP(AC52,【記載例】シフト記号表!$C$6:$K$35,9,FALSE))</f>
        <v/>
      </c>
      <c r="AD53" s="219">
        <f>IF(AD52="","",VLOOKUP(AD52,【記載例】シフト記号表!$C$6:$K$35,9,FALSE))</f>
        <v>4</v>
      </c>
      <c r="AE53" s="219" t="str">
        <f>IF(AE52="","",VLOOKUP(AE52,【記載例】シフト記号表!$C$6:$K$35,9,FALSE))</f>
        <v/>
      </c>
      <c r="AF53" s="220">
        <f>IF(AF52="","",VLOOKUP(AF52,【記載例】シフト記号表!$C$6:$K$35,9,FALSE))</f>
        <v>4</v>
      </c>
      <c r="AG53" s="218" t="str">
        <f>IF(AG52="","",VLOOKUP(AG52,【記載例】シフト記号表!$C$6:$K$35,9,FALSE))</f>
        <v/>
      </c>
      <c r="AH53" s="219">
        <f>IF(AH52="","",VLOOKUP(AH52,【記載例】シフト記号表!$C$6:$K$35,9,FALSE))</f>
        <v>4</v>
      </c>
      <c r="AI53" s="219" t="str">
        <f>IF(AI52="","",VLOOKUP(AI52,【記載例】シフト記号表!$C$6:$K$35,9,FALSE))</f>
        <v/>
      </c>
      <c r="AJ53" s="219" t="str">
        <f>IF(AJ52="","",VLOOKUP(AJ52,【記載例】シフト記号表!$C$6:$K$35,9,FALSE))</f>
        <v/>
      </c>
      <c r="AK53" s="219">
        <f>IF(AK52="","",VLOOKUP(AK52,【記載例】シフト記号表!$C$6:$K$35,9,FALSE))</f>
        <v>4</v>
      </c>
      <c r="AL53" s="219" t="str">
        <f>IF(AL52="","",VLOOKUP(AL52,【記載例】シフト記号表!$C$6:$K$35,9,FALSE))</f>
        <v/>
      </c>
      <c r="AM53" s="220">
        <f>IF(AM52="","",VLOOKUP(AM52,【記載例】シフト記号表!$C$6:$K$35,9,FALSE))</f>
        <v>4</v>
      </c>
      <c r="AN53" s="218" t="str">
        <f>IF(AN52="","",VLOOKUP(AN52,【記載例】シフト記号表!$C$6:$K$35,9,FALSE))</f>
        <v/>
      </c>
      <c r="AO53" s="219">
        <f>IF(AO52="","",VLOOKUP(AO52,【記載例】シフト記号表!$C$6:$K$35,9,FALSE))</f>
        <v>4</v>
      </c>
      <c r="AP53" s="219" t="str">
        <f>IF(AP52="","",VLOOKUP(AP52,【記載例】シフト記号表!$C$6:$K$35,9,FALSE))</f>
        <v/>
      </c>
      <c r="AQ53" s="219" t="str">
        <f>IF(AQ52="","",VLOOKUP(AQ52,【記載例】シフト記号表!$C$6:$K$35,9,FALSE))</f>
        <v/>
      </c>
      <c r="AR53" s="219">
        <f>IF(AR52="","",VLOOKUP(AR52,【記載例】シフト記号表!$C$6:$K$35,9,FALSE))</f>
        <v>4</v>
      </c>
      <c r="AS53" s="219" t="str">
        <f>IF(AS52="","",VLOOKUP(AS52,【記載例】シフト記号表!$C$6:$K$35,9,FALSE))</f>
        <v/>
      </c>
      <c r="AT53" s="220">
        <f>IF(AT52="","",VLOOKUP(AT52,【記載例】シフト記号表!$C$6:$K$35,9,FALSE))</f>
        <v>4</v>
      </c>
      <c r="AU53" s="218" t="str">
        <f>IF(AU52="","",VLOOKUP(AU52,【記載例】シフト記号表!$C$6:$K$35,9,FALSE))</f>
        <v/>
      </c>
      <c r="AV53" s="219" t="str">
        <f>IF(AV52="","",VLOOKUP(AV52,【記載例】シフト記号表!$C$6:$K$35,9,FALSE))</f>
        <v/>
      </c>
      <c r="AW53" s="219" t="str">
        <f>IF(AW52="","",VLOOKUP(AW52,【記載例】シフト記号表!$C$6:$K$35,9,FALSE))</f>
        <v/>
      </c>
      <c r="AX53" s="949">
        <f>IF($BB$3="４週",SUM(S53:AT53),IF($BB$3="暦月",SUM(S53:AW53),""))</f>
        <v>48</v>
      </c>
      <c r="AY53" s="950"/>
      <c r="AZ53" s="951">
        <f>IF($BB$3="４週",AX53/4,IF($BB$3="暦月",【記載例】参考様式１!AX53/(【記載例】参考様式１!$BB$8/7),""))</f>
        <v>12</v>
      </c>
      <c r="BA53" s="952"/>
      <c r="BB53" s="759"/>
      <c r="BC53" s="760"/>
      <c r="BD53" s="760"/>
      <c r="BE53" s="760"/>
      <c r="BF53" s="761"/>
    </row>
    <row r="54" spans="2:58" ht="20.25" customHeight="1" x14ac:dyDescent="0.15">
      <c r="B54" s="911"/>
      <c r="C54" s="785"/>
      <c r="D54" s="786"/>
      <c r="E54" s="787"/>
      <c r="F54" s="217" t="str">
        <f>C52</f>
        <v>機能訓練指導員</v>
      </c>
      <c r="G54" s="789"/>
      <c r="H54" s="713"/>
      <c r="I54" s="714"/>
      <c r="J54" s="714"/>
      <c r="K54" s="715"/>
      <c r="L54" s="794"/>
      <c r="M54" s="795"/>
      <c r="N54" s="795"/>
      <c r="O54" s="796"/>
      <c r="P54" s="953" t="s">
        <v>277</v>
      </c>
      <c r="Q54" s="954"/>
      <c r="R54" s="955"/>
      <c r="S54" s="222" t="str">
        <f>IF(S52="","",VLOOKUP(S52,【記載例】シフト記号表!$C$6:$U$35,19,FALSE))</f>
        <v/>
      </c>
      <c r="T54" s="223">
        <f>IF(T52="","",VLOOKUP(T52,【記載例】シフト記号表!$C$6:$U$35,19,FALSE))</f>
        <v>3</v>
      </c>
      <c r="U54" s="223" t="str">
        <f>IF(U52="","",VLOOKUP(U52,【記載例】シフト記号表!$C$6:$U$35,19,FALSE))</f>
        <v/>
      </c>
      <c r="V54" s="223" t="str">
        <f>IF(V52="","",VLOOKUP(V52,【記載例】シフト記号表!$C$6:$U$35,19,FALSE))</f>
        <v/>
      </c>
      <c r="W54" s="223">
        <f>IF(W52="","",VLOOKUP(W52,【記載例】シフト記号表!$C$6:$U$35,19,FALSE))</f>
        <v>3</v>
      </c>
      <c r="X54" s="223" t="str">
        <f>IF(X52="","",VLOOKUP(X52,【記載例】シフト記号表!$C$6:$U$35,19,FALSE))</f>
        <v/>
      </c>
      <c r="Y54" s="224">
        <f>IF(Y52="","",VLOOKUP(Y52,【記載例】シフト記号表!$C$6:$U$35,19,FALSE))</f>
        <v>3</v>
      </c>
      <c r="Z54" s="222" t="str">
        <f>IF(Z52="","",VLOOKUP(Z52,【記載例】シフト記号表!$C$6:$U$35,19,FALSE))</f>
        <v/>
      </c>
      <c r="AA54" s="223">
        <f>IF(AA52="","",VLOOKUP(AA52,【記載例】シフト記号表!$C$6:$U$35,19,FALSE))</f>
        <v>3</v>
      </c>
      <c r="AB54" s="223" t="str">
        <f>IF(AB52="","",VLOOKUP(AB52,【記載例】シフト記号表!$C$6:$U$35,19,FALSE))</f>
        <v/>
      </c>
      <c r="AC54" s="223" t="str">
        <f>IF(AC52="","",VLOOKUP(AC52,【記載例】シフト記号表!$C$6:$U$35,19,FALSE))</f>
        <v/>
      </c>
      <c r="AD54" s="223">
        <f>IF(AD52="","",VLOOKUP(AD52,【記載例】シフト記号表!$C$6:$U$35,19,FALSE))</f>
        <v>3</v>
      </c>
      <c r="AE54" s="223" t="str">
        <f>IF(AE52="","",VLOOKUP(AE52,【記載例】シフト記号表!$C$6:$U$35,19,FALSE))</f>
        <v/>
      </c>
      <c r="AF54" s="224">
        <f>IF(AF52="","",VLOOKUP(AF52,【記載例】シフト記号表!$C$6:$U$35,19,FALSE))</f>
        <v>3</v>
      </c>
      <c r="AG54" s="222" t="str">
        <f>IF(AG52="","",VLOOKUP(AG52,【記載例】シフト記号表!$C$6:$U$35,19,FALSE))</f>
        <v/>
      </c>
      <c r="AH54" s="223">
        <f>IF(AH52="","",VLOOKUP(AH52,【記載例】シフト記号表!$C$6:$U$35,19,FALSE))</f>
        <v>3</v>
      </c>
      <c r="AI54" s="223" t="str">
        <f>IF(AI52="","",VLOOKUP(AI52,【記載例】シフト記号表!$C$6:$U$35,19,FALSE))</f>
        <v/>
      </c>
      <c r="AJ54" s="223" t="str">
        <f>IF(AJ52="","",VLOOKUP(AJ52,【記載例】シフト記号表!$C$6:$U$35,19,FALSE))</f>
        <v/>
      </c>
      <c r="AK54" s="223">
        <f>IF(AK52="","",VLOOKUP(AK52,【記載例】シフト記号表!$C$6:$U$35,19,FALSE))</f>
        <v>3</v>
      </c>
      <c r="AL54" s="223" t="str">
        <f>IF(AL52="","",VLOOKUP(AL52,【記載例】シフト記号表!$C$6:$U$35,19,FALSE))</f>
        <v/>
      </c>
      <c r="AM54" s="224">
        <f>IF(AM52="","",VLOOKUP(AM52,【記載例】シフト記号表!$C$6:$U$35,19,FALSE))</f>
        <v>3</v>
      </c>
      <c r="AN54" s="222" t="str">
        <f>IF(AN52="","",VLOOKUP(AN52,【記載例】シフト記号表!$C$6:$U$35,19,FALSE))</f>
        <v/>
      </c>
      <c r="AO54" s="223">
        <f>IF(AO52="","",VLOOKUP(AO52,【記載例】シフト記号表!$C$6:$U$35,19,FALSE))</f>
        <v>3</v>
      </c>
      <c r="AP54" s="223" t="str">
        <f>IF(AP52="","",VLOOKUP(AP52,【記載例】シフト記号表!$C$6:$U$35,19,FALSE))</f>
        <v/>
      </c>
      <c r="AQ54" s="223" t="str">
        <f>IF(AQ52="","",VLOOKUP(AQ52,【記載例】シフト記号表!$C$6:$U$35,19,FALSE))</f>
        <v/>
      </c>
      <c r="AR54" s="223">
        <f>IF(AR52="","",VLOOKUP(AR52,【記載例】シフト記号表!$C$6:$U$35,19,FALSE))</f>
        <v>3</v>
      </c>
      <c r="AS54" s="223" t="str">
        <f>IF(AS52="","",VLOOKUP(AS52,【記載例】シフト記号表!$C$6:$U$35,19,FALSE))</f>
        <v/>
      </c>
      <c r="AT54" s="224">
        <f>IF(AT52="","",VLOOKUP(AT52,【記載例】シフト記号表!$C$6:$U$35,19,FALSE))</f>
        <v>3</v>
      </c>
      <c r="AU54" s="222" t="str">
        <f>IF(AU52="","",VLOOKUP(AU52,【記載例】シフト記号表!$C$6:$U$35,19,FALSE))</f>
        <v/>
      </c>
      <c r="AV54" s="223" t="str">
        <f>IF(AV52="","",VLOOKUP(AV52,【記載例】シフト記号表!$C$6:$U$35,19,FALSE))</f>
        <v/>
      </c>
      <c r="AW54" s="223" t="str">
        <f>IF(AW52="","",VLOOKUP(AW52,【記載例】シフト記号表!$C$6:$U$35,19,FALSE))</f>
        <v/>
      </c>
      <c r="AX54" s="956">
        <f>IF($BB$3="４週",SUM(S54:AT54),IF($BB$3="暦月",SUM(S54:AW54),""))</f>
        <v>36</v>
      </c>
      <c r="AY54" s="957"/>
      <c r="AZ54" s="958">
        <f>IF($BB$3="４週",AX54/4,IF($BB$3="暦月",【記載例】参考様式１!AX54/(【記載例】参考様式１!$BB$8/7),""))</f>
        <v>9</v>
      </c>
      <c r="BA54" s="959"/>
      <c r="BB54" s="762"/>
      <c r="BC54" s="763"/>
      <c r="BD54" s="763"/>
      <c r="BE54" s="763"/>
      <c r="BF54" s="764"/>
    </row>
    <row r="55" spans="2:58" ht="20.25" customHeight="1" x14ac:dyDescent="0.15">
      <c r="B55" s="911">
        <f>B52+1</f>
        <v>12</v>
      </c>
      <c r="C55" s="779"/>
      <c r="D55" s="780"/>
      <c r="E55" s="781"/>
      <c r="F55" s="225"/>
      <c r="G55" s="788"/>
      <c r="H55" s="790"/>
      <c r="I55" s="714"/>
      <c r="J55" s="714"/>
      <c r="K55" s="715"/>
      <c r="L55" s="791"/>
      <c r="M55" s="792"/>
      <c r="N55" s="792"/>
      <c r="O55" s="793"/>
      <c r="P55" s="960" t="s">
        <v>273</v>
      </c>
      <c r="Q55" s="961"/>
      <c r="R55" s="962"/>
      <c r="S55" s="214"/>
      <c r="T55" s="215"/>
      <c r="U55" s="215"/>
      <c r="V55" s="215"/>
      <c r="W55" s="215"/>
      <c r="X55" s="215"/>
      <c r="Y55" s="216"/>
      <c r="Z55" s="214"/>
      <c r="AA55" s="215"/>
      <c r="AB55" s="215"/>
      <c r="AC55" s="215"/>
      <c r="AD55" s="215"/>
      <c r="AE55" s="215"/>
      <c r="AF55" s="216"/>
      <c r="AG55" s="214"/>
      <c r="AH55" s="215"/>
      <c r="AI55" s="215"/>
      <c r="AJ55" s="215"/>
      <c r="AK55" s="215"/>
      <c r="AL55" s="215"/>
      <c r="AM55" s="216"/>
      <c r="AN55" s="214"/>
      <c r="AO55" s="215"/>
      <c r="AP55" s="215"/>
      <c r="AQ55" s="215"/>
      <c r="AR55" s="215"/>
      <c r="AS55" s="215"/>
      <c r="AT55" s="216"/>
      <c r="AU55" s="214"/>
      <c r="AV55" s="215"/>
      <c r="AW55" s="215"/>
      <c r="AX55" s="963"/>
      <c r="AY55" s="964"/>
      <c r="AZ55" s="965"/>
      <c r="BA55" s="966"/>
      <c r="BB55" s="818"/>
      <c r="BC55" s="792"/>
      <c r="BD55" s="792"/>
      <c r="BE55" s="792"/>
      <c r="BF55" s="793"/>
    </row>
    <row r="56" spans="2:58" ht="20.25" customHeight="1" x14ac:dyDescent="0.15">
      <c r="B56" s="911"/>
      <c r="C56" s="782"/>
      <c r="D56" s="783"/>
      <c r="E56" s="784"/>
      <c r="F56" s="217"/>
      <c r="G56" s="709"/>
      <c r="H56" s="713"/>
      <c r="I56" s="714"/>
      <c r="J56" s="714"/>
      <c r="K56" s="715"/>
      <c r="L56" s="719"/>
      <c r="M56" s="720"/>
      <c r="N56" s="720"/>
      <c r="O56" s="721"/>
      <c r="P56" s="946" t="s">
        <v>276</v>
      </c>
      <c r="Q56" s="947"/>
      <c r="R56" s="948"/>
      <c r="S56" s="218" t="str">
        <f>IF(S55="","",VLOOKUP(S55,【記載例】シフト記号表!$C$6:$K$35,9,FALSE))</f>
        <v/>
      </c>
      <c r="T56" s="219" t="str">
        <f>IF(T55="","",VLOOKUP(T55,【記載例】シフト記号表!$C$6:$K$35,9,FALSE))</f>
        <v/>
      </c>
      <c r="U56" s="219" t="str">
        <f>IF(U55="","",VLOOKUP(U55,【記載例】シフト記号表!$C$6:$K$35,9,FALSE))</f>
        <v/>
      </c>
      <c r="V56" s="219" t="str">
        <f>IF(V55="","",VLOOKUP(V55,【記載例】シフト記号表!$C$6:$K$35,9,FALSE))</f>
        <v/>
      </c>
      <c r="W56" s="219" t="str">
        <f>IF(W55="","",VLOOKUP(W55,【記載例】シフト記号表!$C$6:$K$35,9,FALSE))</f>
        <v/>
      </c>
      <c r="X56" s="219" t="str">
        <f>IF(X55="","",VLOOKUP(X55,【記載例】シフト記号表!$C$6:$K$35,9,FALSE))</f>
        <v/>
      </c>
      <c r="Y56" s="220" t="str">
        <f>IF(Y55="","",VLOOKUP(Y55,【記載例】シフト記号表!$C$6:$K$35,9,FALSE))</f>
        <v/>
      </c>
      <c r="Z56" s="218" t="str">
        <f>IF(Z55="","",VLOOKUP(Z55,【記載例】シフト記号表!$C$6:$K$35,9,FALSE))</f>
        <v/>
      </c>
      <c r="AA56" s="219" t="str">
        <f>IF(AA55="","",VLOOKUP(AA55,【記載例】シフト記号表!$C$6:$K$35,9,FALSE))</f>
        <v/>
      </c>
      <c r="AB56" s="219" t="str">
        <f>IF(AB55="","",VLOOKUP(AB55,【記載例】シフト記号表!$C$6:$K$35,9,FALSE))</f>
        <v/>
      </c>
      <c r="AC56" s="219" t="str">
        <f>IF(AC55="","",VLOOKUP(AC55,【記載例】シフト記号表!$C$6:$K$35,9,FALSE))</f>
        <v/>
      </c>
      <c r="AD56" s="219" t="str">
        <f>IF(AD55="","",VLOOKUP(AD55,【記載例】シフト記号表!$C$6:$K$35,9,FALSE))</f>
        <v/>
      </c>
      <c r="AE56" s="219" t="str">
        <f>IF(AE55="","",VLOOKUP(AE55,【記載例】シフト記号表!$C$6:$K$35,9,FALSE))</f>
        <v/>
      </c>
      <c r="AF56" s="220" t="str">
        <f>IF(AF55="","",VLOOKUP(AF55,【記載例】シフト記号表!$C$6:$K$35,9,FALSE))</f>
        <v/>
      </c>
      <c r="AG56" s="218" t="str">
        <f>IF(AG55="","",VLOOKUP(AG55,【記載例】シフト記号表!$C$6:$K$35,9,FALSE))</f>
        <v/>
      </c>
      <c r="AH56" s="219" t="str">
        <f>IF(AH55="","",VLOOKUP(AH55,【記載例】シフト記号表!$C$6:$K$35,9,FALSE))</f>
        <v/>
      </c>
      <c r="AI56" s="219" t="str">
        <f>IF(AI55="","",VLOOKUP(AI55,【記載例】シフト記号表!$C$6:$K$35,9,FALSE))</f>
        <v/>
      </c>
      <c r="AJ56" s="219" t="str">
        <f>IF(AJ55="","",VLOOKUP(AJ55,【記載例】シフト記号表!$C$6:$K$35,9,FALSE))</f>
        <v/>
      </c>
      <c r="AK56" s="219" t="str">
        <f>IF(AK55="","",VLOOKUP(AK55,【記載例】シフト記号表!$C$6:$K$35,9,FALSE))</f>
        <v/>
      </c>
      <c r="AL56" s="219" t="str">
        <f>IF(AL55="","",VLOOKUP(AL55,【記載例】シフト記号表!$C$6:$K$35,9,FALSE))</f>
        <v/>
      </c>
      <c r="AM56" s="220" t="str">
        <f>IF(AM55="","",VLOOKUP(AM55,【記載例】シフト記号表!$C$6:$K$35,9,FALSE))</f>
        <v/>
      </c>
      <c r="AN56" s="218" t="str">
        <f>IF(AN55="","",VLOOKUP(AN55,【記載例】シフト記号表!$C$6:$K$35,9,FALSE))</f>
        <v/>
      </c>
      <c r="AO56" s="219" t="str">
        <f>IF(AO55="","",VLOOKUP(AO55,【記載例】シフト記号表!$C$6:$K$35,9,FALSE))</f>
        <v/>
      </c>
      <c r="AP56" s="219" t="str">
        <f>IF(AP55="","",VLOOKUP(AP55,【記載例】シフト記号表!$C$6:$K$35,9,FALSE))</f>
        <v/>
      </c>
      <c r="AQ56" s="219" t="str">
        <f>IF(AQ55="","",VLOOKUP(AQ55,【記載例】シフト記号表!$C$6:$K$35,9,FALSE))</f>
        <v/>
      </c>
      <c r="AR56" s="219" t="str">
        <f>IF(AR55="","",VLOOKUP(AR55,【記載例】シフト記号表!$C$6:$K$35,9,FALSE))</f>
        <v/>
      </c>
      <c r="AS56" s="219" t="str">
        <f>IF(AS55="","",VLOOKUP(AS55,【記載例】シフト記号表!$C$6:$K$35,9,FALSE))</f>
        <v/>
      </c>
      <c r="AT56" s="220" t="str">
        <f>IF(AT55="","",VLOOKUP(AT55,【記載例】シフト記号表!$C$6:$K$35,9,FALSE))</f>
        <v/>
      </c>
      <c r="AU56" s="218" t="str">
        <f>IF(AU55="","",VLOOKUP(AU55,【記載例】シフト記号表!$C$6:$K$35,9,FALSE))</f>
        <v/>
      </c>
      <c r="AV56" s="219" t="str">
        <f>IF(AV55="","",VLOOKUP(AV55,【記載例】シフト記号表!$C$6:$K$35,9,FALSE))</f>
        <v/>
      </c>
      <c r="AW56" s="219" t="str">
        <f>IF(AW55="","",VLOOKUP(AW55,【記載例】シフト記号表!$C$6:$K$35,9,FALSE))</f>
        <v/>
      </c>
      <c r="AX56" s="949">
        <f>IF($BB$3="４週",SUM(S56:AT56),IF($BB$3="暦月",SUM(S56:AW56),""))</f>
        <v>0</v>
      </c>
      <c r="AY56" s="950"/>
      <c r="AZ56" s="951">
        <f>IF($BB$3="４週",AX56/4,IF($BB$3="暦月",【記載例】参考様式１!AX56/(【記載例】参考様式１!$BB$8/7),""))</f>
        <v>0</v>
      </c>
      <c r="BA56" s="952"/>
      <c r="BB56" s="819"/>
      <c r="BC56" s="720"/>
      <c r="BD56" s="720"/>
      <c r="BE56" s="720"/>
      <c r="BF56" s="721"/>
    </row>
    <row r="57" spans="2:58" ht="20.25" customHeight="1" x14ac:dyDescent="0.15">
      <c r="B57" s="911"/>
      <c r="C57" s="785"/>
      <c r="D57" s="786"/>
      <c r="E57" s="787"/>
      <c r="F57" s="217">
        <f>C55</f>
        <v>0</v>
      </c>
      <c r="G57" s="789"/>
      <c r="H57" s="713"/>
      <c r="I57" s="714"/>
      <c r="J57" s="714"/>
      <c r="K57" s="715"/>
      <c r="L57" s="794"/>
      <c r="M57" s="795"/>
      <c r="N57" s="795"/>
      <c r="O57" s="796"/>
      <c r="P57" s="953" t="s">
        <v>277</v>
      </c>
      <c r="Q57" s="954"/>
      <c r="R57" s="955"/>
      <c r="S57" s="222" t="str">
        <f>IF(S55="","",VLOOKUP(S55,【記載例】シフト記号表!$C$6:$U$35,19,FALSE))</f>
        <v/>
      </c>
      <c r="T57" s="223" t="str">
        <f>IF(T55="","",VLOOKUP(T55,【記載例】シフト記号表!$C$6:$U$35,19,FALSE))</f>
        <v/>
      </c>
      <c r="U57" s="223" t="str">
        <f>IF(U55="","",VLOOKUP(U55,【記載例】シフト記号表!$C$6:$U$35,19,FALSE))</f>
        <v/>
      </c>
      <c r="V57" s="223" t="str">
        <f>IF(V55="","",VLOOKUP(V55,【記載例】シフト記号表!$C$6:$U$35,19,FALSE))</f>
        <v/>
      </c>
      <c r="W57" s="223" t="str">
        <f>IF(W55="","",VLOOKUP(W55,【記載例】シフト記号表!$C$6:$U$35,19,FALSE))</f>
        <v/>
      </c>
      <c r="X57" s="223" t="str">
        <f>IF(X55="","",VLOOKUP(X55,【記載例】シフト記号表!$C$6:$U$35,19,FALSE))</f>
        <v/>
      </c>
      <c r="Y57" s="224" t="str">
        <f>IF(Y55="","",VLOOKUP(Y55,【記載例】シフト記号表!$C$6:$U$35,19,FALSE))</f>
        <v/>
      </c>
      <c r="Z57" s="222" t="str">
        <f>IF(Z55="","",VLOOKUP(Z55,【記載例】シフト記号表!$C$6:$U$35,19,FALSE))</f>
        <v/>
      </c>
      <c r="AA57" s="223" t="str">
        <f>IF(AA55="","",VLOOKUP(AA55,【記載例】シフト記号表!$C$6:$U$35,19,FALSE))</f>
        <v/>
      </c>
      <c r="AB57" s="223" t="str">
        <f>IF(AB55="","",VLOOKUP(AB55,【記載例】シフト記号表!$C$6:$U$35,19,FALSE))</f>
        <v/>
      </c>
      <c r="AC57" s="223" t="str">
        <f>IF(AC55="","",VLOOKUP(AC55,【記載例】シフト記号表!$C$6:$U$35,19,FALSE))</f>
        <v/>
      </c>
      <c r="AD57" s="223" t="str">
        <f>IF(AD55="","",VLOOKUP(AD55,【記載例】シフト記号表!$C$6:$U$35,19,FALSE))</f>
        <v/>
      </c>
      <c r="AE57" s="223" t="str">
        <f>IF(AE55="","",VLOOKUP(AE55,【記載例】シフト記号表!$C$6:$U$35,19,FALSE))</f>
        <v/>
      </c>
      <c r="AF57" s="224" t="str">
        <f>IF(AF55="","",VLOOKUP(AF55,【記載例】シフト記号表!$C$6:$U$35,19,FALSE))</f>
        <v/>
      </c>
      <c r="AG57" s="222" t="str">
        <f>IF(AG55="","",VLOOKUP(AG55,【記載例】シフト記号表!$C$6:$U$35,19,FALSE))</f>
        <v/>
      </c>
      <c r="AH57" s="223" t="str">
        <f>IF(AH55="","",VLOOKUP(AH55,【記載例】シフト記号表!$C$6:$U$35,19,FALSE))</f>
        <v/>
      </c>
      <c r="AI57" s="223" t="str">
        <f>IF(AI55="","",VLOOKUP(AI55,【記載例】シフト記号表!$C$6:$U$35,19,FALSE))</f>
        <v/>
      </c>
      <c r="AJ57" s="223" t="str">
        <f>IF(AJ55="","",VLOOKUP(AJ55,【記載例】シフト記号表!$C$6:$U$35,19,FALSE))</f>
        <v/>
      </c>
      <c r="AK57" s="223" t="str">
        <f>IF(AK55="","",VLOOKUP(AK55,【記載例】シフト記号表!$C$6:$U$35,19,FALSE))</f>
        <v/>
      </c>
      <c r="AL57" s="223" t="str">
        <f>IF(AL55="","",VLOOKUP(AL55,【記載例】シフト記号表!$C$6:$U$35,19,FALSE))</f>
        <v/>
      </c>
      <c r="AM57" s="224" t="str">
        <f>IF(AM55="","",VLOOKUP(AM55,【記載例】シフト記号表!$C$6:$U$35,19,FALSE))</f>
        <v/>
      </c>
      <c r="AN57" s="222" t="str">
        <f>IF(AN55="","",VLOOKUP(AN55,【記載例】シフト記号表!$C$6:$U$35,19,FALSE))</f>
        <v/>
      </c>
      <c r="AO57" s="223" t="str">
        <f>IF(AO55="","",VLOOKUP(AO55,【記載例】シフト記号表!$C$6:$U$35,19,FALSE))</f>
        <v/>
      </c>
      <c r="AP57" s="223" t="str">
        <f>IF(AP55="","",VLOOKUP(AP55,【記載例】シフト記号表!$C$6:$U$35,19,FALSE))</f>
        <v/>
      </c>
      <c r="AQ57" s="223" t="str">
        <f>IF(AQ55="","",VLOOKUP(AQ55,【記載例】シフト記号表!$C$6:$U$35,19,FALSE))</f>
        <v/>
      </c>
      <c r="AR57" s="223" t="str">
        <f>IF(AR55="","",VLOOKUP(AR55,【記載例】シフト記号表!$C$6:$U$35,19,FALSE))</f>
        <v/>
      </c>
      <c r="AS57" s="223" t="str">
        <f>IF(AS55="","",VLOOKUP(AS55,【記載例】シフト記号表!$C$6:$U$35,19,FALSE))</f>
        <v/>
      </c>
      <c r="AT57" s="224" t="str">
        <f>IF(AT55="","",VLOOKUP(AT55,【記載例】シフト記号表!$C$6:$U$35,19,FALSE))</f>
        <v/>
      </c>
      <c r="AU57" s="222" t="str">
        <f>IF(AU55="","",VLOOKUP(AU55,【記載例】シフト記号表!$C$6:$U$35,19,FALSE))</f>
        <v/>
      </c>
      <c r="AV57" s="223" t="str">
        <f>IF(AV55="","",VLOOKUP(AV55,【記載例】シフト記号表!$C$6:$U$35,19,FALSE))</f>
        <v/>
      </c>
      <c r="AW57" s="223" t="str">
        <f>IF(AW55="","",VLOOKUP(AW55,【記載例】シフト記号表!$C$6:$U$35,19,FALSE))</f>
        <v/>
      </c>
      <c r="AX57" s="956">
        <f>IF($BB$3="４週",SUM(S57:AT57),IF($BB$3="暦月",SUM(S57:AW57),""))</f>
        <v>0</v>
      </c>
      <c r="AY57" s="957"/>
      <c r="AZ57" s="958">
        <f>IF($BB$3="４週",AX57/4,IF($BB$3="暦月",【記載例】参考様式１!AX57/(【記載例】参考様式１!$BB$8/7),""))</f>
        <v>0</v>
      </c>
      <c r="BA57" s="959"/>
      <c r="BB57" s="820"/>
      <c r="BC57" s="795"/>
      <c r="BD57" s="795"/>
      <c r="BE57" s="795"/>
      <c r="BF57" s="796"/>
    </row>
    <row r="58" spans="2:58" ht="20.25" customHeight="1" x14ac:dyDescent="0.15">
      <c r="B58" s="911">
        <f>B55+1</f>
        <v>13</v>
      </c>
      <c r="C58" s="779"/>
      <c r="D58" s="780"/>
      <c r="E58" s="781"/>
      <c r="F58" s="225"/>
      <c r="G58" s="788"/>
      <c r="H58" s="790"/>
      <c r="I58" s="714"/>
      <c r="J58" s="714"/>
      <c r="K58" s="715"/>
      <c r="L58" s="791"/>
      <c r="M58" s="792"/>
      <c r="N58" s="792"/>
      <c r="O58" s="793"/>
      <c r="P58" s="960" t="s">
        <v>273</v>
      </c>
      <c r="Q58" s="961"/>
      <c r="R58" s="962"/>
      <c r="S58" s="214"/>
      <c r="T58" s="215"/>
      <c r="U58" s="215"/>
      <c r="V58" s="215"/>
      <c r="W58" s="215"/>
      <c r="X58" s="215"/>
      <c r="Y58" s="216"/>
      <c r="Z58" s="214"/>
      <c r="AA58" s="215"/>
      <c r="AB58" s="215"/>
      <c r="AC58" s="215"/>
      <c r="AD58" s="215"/>
      <c r="AE58" s="215"/>
      <c r="AF58" s="216"/>
      <c r="AG58" s="214"/>
      <c r="AH58" s="215"/>
      <c r="AI58" s="215"/>
      <c r="AJ58" s="215"/>
      <c r="AK58" s="215"/>
      <c r="AL58" s="215"/>
      <c r="AM58" s="216"/>
      <c r="AN58" s="214"/>
      <c r="AO58" s="215"/>
      <c r="AP58" s="215"/>
      <c r="AQ58" s="215"/>
      <c r="AR58" s="215"/>
      <c r="AS58" s="215"/>
      <c r="AT58" s="216"/>
      <c r="AU58" s="214"/>
      <c r="AV58" s="215"/>
      <c r="AW58" s="215"/>
      <c r="AX58" s="963"/>
      <c r="AY58" s="964"/>
      <c r="AZ58" s="965"/>
      <c r="BA58" s="966"/>
      <c r="BB58" s="818"/>
      <c r="BC58" s="792"/>
      <c r="BD58" s="792"/>
      <c r="BE58" s="792"/>
      <c r="BF58" s="793"/>
    </row>
    <row r="59" spans="2:58" ht="20.25" customHeight="1" x14ac:dyDescent="0.15">
      <c r="B59" s="911"/>
      <c r="C59" s="782"/>
      <c r="D59" s="783"/>
      <c r="E59" s="784"/>
      <c r="F59" s="217"/>
      <c r="G59" s="709"/>
      <c r="H59" s="713"/>
      <c r="I59" s="714"/>
      <c r="J59" s="714"/>
      <c r="K59" s="715"/>
      <c r="L59" s="719"/>
      <c r="M59" s="720"/>
      <c r="N59" s="720"/>
      <c r="O59" s="721"/>
      <c r="P59" s="946" t="s">
        <v>276</v>
      </c>
      <c r="Q59" s="947"/>
      <c r="R59" s="948"/>
      <c r="S59" s="218" t="str">
        <f>IF(S58="","",VLOOKUP(S58,【記載例】シフト記号表!$C$6:$K$35,9,FALSE))</f>
        <v/>
      </c>
      <c r="T59" s="219" t="str">
        <f>IF(T58="","",VLOOKUP(T58,【記載例】シフト記号表!$C$6:$K$35,9,FALSE))</f>
        <v/>
      </c>
      <c r="U59" s="219" t="str">
        <f>IF(U58="","",VLOOKUP(U58,【記載例】シフト記号表!$C$6:$K$35,9,FALSE))</f>
        <v/>
      </c>
      <c r="V59" s="219" t="str">
        <f>IF(V58="","",VLOOKUP(V58,【記載例】シフト記号表!$C$6:$K$35,9,FALSE))</f>
        <v/>
      </c>
      <c r="W59" s="219" t="str">
        <f>IF(W58="","",VLOOKUP(W58,【記載例】シフト記号表!$C$6:$K$35,9,FALSE))</f>
        <v/>
      </c>
      <c r="X59" s="219" t="str">
        <f>IF(X58="","",VLOOKUP(X58,【記載例】シフト記号表!$C$6:$K$35,9,FALSE))</f>
        <v/>
      </c>
      <c r="Y59" s="220" t="str">
        <f>IF(Y58="","",VLOOKUP(Y58,【記載例】シフト記号表!$C$6:$K$35,9,FALSE))</f>
        <v/>
      </c>
      <c r="Z59" s="218" t="str">
        <f>IF(Z58="","",VLOOKUP(Z58,【記載例】シフト記号表!$C$6:$K$35,9,FALSE))</f>
        <v/>
      </c>
      <c r="AA59" s="219" t="str">
        <f>IF(AA58="","",VLOOKUP(AA58,【記載例】シフト記号表!$C$6:$K$35,9,FALSE))</f>
        <v/>
      </c>
      <c r="AB59" s="219" t="str">
        <f>IF(AB58="","",VLOOKUP(AB58,【記載例】シフト記号表!$C$6:$K$35,9,FALSE))</f>
        <v/>
      </c>
      <c r="AC59" s="219" t="str">
        <f>IF(AC58="","",VLOOKUP(AC58,【記載例】シフト記号表!$C$6:$K$35,9,FALSE))</f>
        <v/>
      </c>
      <c r="AD59" s="219" t="str">
        <f>IF(AD58="","",VLOOKUP(AD58,【記載例】シフト記号表!$C$6:$K$35,9,FALSE))</f>
        <v/>
      </c>
      <c r="AE59" s="219" t="str">
        <f>IF(AE58="","",VLOOKUP(AE58,【記載例】シフト記号表!$C$6:$K$35,9,FALSE))</f>
        <v/>
      </c>
      <c r="AF59" s="220" t="str">
        <f>IF(AF58="","",VLOOKUP(AF58,【記載例】シフト記号表!$C$6:$K$35,9,FALSE))</f>
        <v/>
      </c>
      <c r="AG59" s="218" t="str">
        <f>IF(AG58="","",VLOOKUP(AG58,【記載例】シフト記号表!$C$6:$K$35,9,FALSE))</f>
        <v/>
      </c>
      <c r="AH59" s="219" t="str">
        <f>IF(AH58="","",VLOOKUP(AH58,【記載例】シフト記号表!$C$6:$K$35,9,FALSE))</f>
        <v/>
      </c>
      <c r="AI59" s="219" t="str">
        <f>IF(AI58="","",VLOOKUP(AI58,【記載例】シフト記号表!$C$6:$K$35,9,FALSE))</f>
        <v/>
      </c>
      <c r="AJ59" s="219" t="str">
        <f>IF(AJ58="","",VLOOKUP(AJ58,【記載例】シフト記号表!$C$6:$K$35,9,FALSE))</f>
        <v/>
      </c>
      <c r="AK59" s="219" t="str">
        <f>IF(AK58="","",VLOOKUP(AK58,【記載例】シフト記号表!$C$6:$K$35,9,FALSE))</f>
        <v/>
      </c>
      <c r="AL59" s="219" t="str">
        <f>IF(AL58="","",VLOOKUP(AL58,【記載例】シフト記号表!$C$6:$K$35,9,FALSE))</f>
        <v/>
      </c>
      <c r="AM59" s="220" t="str">
        <f>IF(AM58="","",VLOOKUP(AM58,【記載例】シフト記号表!$C$6:$K$35,9,FALSE))</f>
        <v/>
      </c>
      <c r="AN59" s="218" t="str">
        <f>IF(AN58="","",VLOOKUP(AN58,【記載例】シフト記号表!$C$6:$K$35,9,FALSE))</f>
        <v/>
      </c>
      <c r="AO59" s="219" t="str">
        <f>IF(AO58="","",VLOOKUP(AO58,【記載例】シフト記号表!$C$6:$K$35,9,FALSE))</f>
        <v/>
      </c>
      <c r="AP59" s="219" t="str">
        <f>IF(AP58="","",VLOOKUP(AP58,【記載例】シフト記号表!$C$6:$K$35,9,FALSE))</f>
        <v/>
      </c>
      <c r="AQ59" s="219" t="str">
        <f>IF(AQ58="","",VLOOKUP(AQ58,【記載例】シフト記号表!$C$6:$K$35,9,FALSE))</f>
        <v/>
      </c>
      <c r="AR59" s="219" t="str">
        <f>IF(AR58="","",VLOOKUP(AR58,【記載例】シフト記号表!$C$6:$K$35,9,FALSE))</f>
        <v/>
      </c>
      <c r="AS59" s="219" t="str">
        <f>IF(AS58="","",VLOOKUP(AS58,【記載例】シフト記号表!$C$6:$K$35,9,FALSE))</f>
        <v/>
      </c>
      <c r="AT59" s="220" t="str">
        <f>IF(AT58="","",VLOOKUP(AT58,【記載例】シフト記号表!$C$6:$K$35,9,FALSE))</f>
        <v/>
      </c>
      <c r="AU59" s="218" t="str">
        <f>IF(AU58="","",VLOOKUP(AU58,【記載例】シフト記号表!$C$6:$K$35,9,FALSE))</f>
        <v/>
      </c>
      <c r="AV59" s="219" t="str">
        <f>IF(AV58="","",VLOOKUP(AV58,【記載例】シフト記号表!$C$6:$K$35,9,FALSE))</f>
        <v/>
      </c>
      <c r="AW59" s="219" t="str">
        <f>IF(AW58="","",VLOOKUP(AW58,【記載例】シフト記号表!$C$6:$K$35,9,FALSE))</f>
        <v/>
      </c>
      <c r="AX59" s="949">
        <f>IF($BB$3="４週",SUM(S59:AT59),IF($BB$3="暦月",SUM(S59:AW59),""))</f>
        <v>0</v>
      </c>
      <c r="AY59" s="950"/>
      <c r="AZ59" s="951">
        <f>IF($BB$3="４週",AX59/4,IF($BB$3="暦月",【記載例】参考様式１!AX59/(【記載例】参考様式１!$BB$8/7),""))</f>
        <v>0</v>
      </c>
      <c r="BA59" s="952"/>
      <c r="BB59" s="819"/>
      <c r="BC59" s="720"/>
      <c r="BD59" s="720"/>
      <c r="BE59" s="720"/>
      <c r="BF59" s="721"/>
    </row>
    <row r="60" spans="2:58" ht="20.25" customHeight="1" thickBot="1" x14ac:dyDescent="0.2">
      <c r="B60" s="967"/>
      <c r="C60" s="785"/>
      <c r="D60" s="786"/>
      <c r="E60" s="787"/>
      <c r="F60" s="226">
        <f>C58</f>
        <v>0</v>
      </c>
      <c r="G60" s="811"/>
      <c r="H60" s="812"/>
      <c r="I60" s="813"/>
      <c r="J60" s="813"/>
      <c r="K60" s="814"/>
      <c r="L60" s="815"/>
      <c r="M60" s="816"/>
      <c r="N60" s="816"/>
      <c r="O60" s="817"/>
      <c r="P60" s="977" t="s">
        <v>277</v>
      </c>
      <c r="Q60" s="978"/>
      <c r="R60" s="979"/>
      <c r="S60" s="222" t="str">
        <f>IF(S58="","",VLOOKUP(S58,【記載例】シフト記号表!$C$6:$U$35,19,FALSE))</f>
        <v/>
      </c>
      <c r="T60" s="223" t="str">
        <f>IF(T58="","",VLOOKUP(T58,【記載例】シフト記号表!$C$6:$U$35,19,FALSE))</f>
        <v/>
      </c>
      <c r="U60" s="223" t="str">
        <f>IF(U58="","",VLOOKUP(U58,【記載例】シフト記号表!$C$6:$U$35,19,FALSE))</f>
        <v/>
      </c>
      <c r="V60" s="223" t="str">
        <f>IF(V58="","",VLOOKUP(V58,【記載例】シフト記号表!$C$6:$U$35,19,FALSE))</f>
        <v/>
      </c>
      <c r="W60" s="223" t="str">
        <f>IF(W58="","",VLOOKUP(W58,【記載例】シフト記号表!$C$6:$U$35,19,FALSE))</f>
        <v/>
      </c>
      <c r="X60" s="223" t="str">
        <f>IF(X58="","",VLOOKUP(X58,【記載例】シフト記号表!$C$6:$U$35,19,FALSE))</f>
        <v/>
      </c>
      <c r="Y60" s="224" t="str">
        <f>IF(Y58="","",VLOOKUP(Y58,【記載例】シフト記号表!$C$6:$U$35,19,FALSE))</f>
        <v/>
      </c>
      <c r="Z60" s="222" t="str">
        <f>IF(Z58="","",VLOOKUP(Z58,【記載例】シフト記号表!$C$6:$U$35,19,FALSE))</f>
        <v/>
      </c>
      <c r="AA60" s="223" t="str">
        <f>IF(AA58="","",VLOOKUP(AA58,【記載例】シフト記号表!$C$6:$U$35,19,FALSE))</f>
        <v/>
      </c>
      <c r="AB60" s="223" t="str">
        <f>IF(AB58="","",VLOOKUP(AB58,【記載例】シフト記号表!$C$6:$U$35,19,FALSE))</f>
        <v/>
      </c>
      <c r="AC60" s="223" t="str">
        <f>IF(AC58="","",VLOOKUP(AC58,【記載例】シフト記号表!$C$6:$U$35,19,FALSE))</f>
        <v/>
      </c>
      <c r="AD60" s="223" t="str">
        <f>IF(AD58="","",VLOOKUP(AD58,【記載例】シフト記号表!$C$6:$U$35,19,FALSE))</f>
        <v/>
      </c>
      <c r="AE60" s="223" t="str">
        <f>IF(AE58="","",VLOOKUP(AE58,【記載例】シフト記号表!$C$6:$U$35,19,FALSE))</f>
        <v/>
      </c>
      <c r="AF60" s="224" t="str">
        <f>IF(AF58="","",VLOOKUP(AF58,【記載例】シフト記号表!$C$6:$U$35,19,FALSE))</f>
        <v/>
      </c>
      <c r="AG60" s="222" t="str">
        <f>IF(AG58="","",VLOOKUP(AG58,【記載例】シフト記号表!$C$6:$U$35,19,FALSE))</f>
        <v/>
      </c>
      <c r="AH60" s="223" t="str">
        <f>IF(AH58="","",VLOOKUP(AH58,【記載例】シフト記号表!$C$6:$U$35,19,FALSE))</f>
        <v/>
      </c>
      <c r="AI60" s="223" t="str">
        <f>IF(AI58="","",VLOOKUP(AI58,【記載例】シフト記号表!$C$6:$U$35,19,FALSE))</f>
        <v/>
      </c>
      <c r="AJ60" s="223" t="str">
        <f>IF(AJ58="","",VLOOKUP(AJ58,【記載例】シフト記号表!$C$6:$U$35,19,FALSE))</f>
        <v/>
      </c>
      <c r="AK60" s="223" t="str">
        <f>IF(AK58="","",VLOOKUP(AK58,【記載例】シフト記号表!$C$6:$U$35,19,FALSE))</f>
        <v/>
      </c>
      <c r="AL60" s="223" t="str">
        <f>IF(AL58="","",VLOOKUP(AL58,【記載例】シフト記号表!$C$6:$U$35,19,FALSE))</f>
        <v/>
      </c>
      <c r="AM60" s="224" t="str">
        <f>IF(AM58="","",VLOOKUP(AM58,【記載例】シフト記号表!$C$6:$U$35,19,FALSE))</f>
        <v/>
      </c>
      <c r="AN60" s="222" t="str">
        <f>IF(AN58="","",VLOOKUP(AN58,【記載例】シフト記号表!$C$6:$U$35,19,FALSE))</f>
        <v/>
      </c>
      <c r="AO60" s="223" t="str">
        <f>IF(AO58="","",VLOOKUP(AO58,【記載例】シフト記号表!$C$6:$U$35,19,FALSE))</f>
        <v/>
      </c>
      <c r="AP60" s="223" t="str">
        <f>IF(AP58="","",VLOOKUP(AP58,【記載例】シフト記号表!$C$6:$U$35,19,FALSE))</f>
        <v/>
      </c>
      <c r="AQ60" s="223" t="str">
        <f>IF(AQ58="","",VLOOKUP(AQ58,【記載例】シフト記号表!$C$6:$U$35,19,FALSE))</f>
        <v/>
      </c>
      <c r="AR60" s="223" t="str">
        <f>IF(AR58="","",VLOOKUP(AR58,【記載例】シフト記号表!$C$6:$U$35,19,FALSE))</f>
        <v/>
      </c>
      <c r="AS60" s="223" t="str">
        <f>IF(AS58="","",VLOOKUP(AS58,【記載例】シフト記号表!$C$6:$U$35,19,FALSE))</f>
        <v/>
      </c>
      <c r="AT60" s="224" t="str">
        <f>IF(AT58="","",VLOOKUP(AT58,【記載例】シフト記号表!$C$6:$U$35,19,FALSE))</f>
        <v/>
      </c>
      <c r="AU60" s="222" t="str">
        <f>IF(AU58="","",VLOOKUP(AU58,【記載例】シフト記号表!$C$6:$U$35,19,FALSE))</f>
        <v/>
      </c>
      <c r="AV60" s="223" t="str">
        <f>IF(AV58="","",VLOOKUP(AV58,【記載例】シフト記号表!$C$6:$U$35,19,FALSE))</f>
        <v/>
      </c>
      <c r="AW60" s="223" t="str">
        <f>IF(AW58="","",VLOOKUP(AW58,【記載例】シフト記号表!$C$6:$U$35,19,FALSE))</f>
        <v/>
      </c>
      <c r="AX60" s="956">
        <f>IF($BB$3="４週",SUM(S60:AT60),IF($BB$3="暦月",SUM(S60:AW60),""))</f>
        <v>0</v>
      </c>
      <c r="AY60" s="957"/>
      <c r="AZ60" s="958">
        <f>IF($BB$3="４週",AX60/4,IF($BB$3="暦月",【記載例】参考様式１!AX60/(【記載例】参考様式１!$BB$8/7),""))</f>
        <v>0</v>
      </c>
      <c r="BA60" s="959"/>
      <c r="BB60" s="837"/>
      <c r="BC60" s="816"/>
      <c r="BD60" s="816"/>
      <c r="BE60" s="816"/>
      <c r="BF60" s="817"/>
    </row>
    <row r="61" spans="2:58" s="234" customFormat="1" ht="6" customHeight="1" thickBot="1" x14ac:dyDescent="0.2">
      <c r="B61" s="227"/>
      <c r="C61" s="228"/>
      <c r="D61" s="228"/>
      <c r="E61" s="228"/>
      <c r="F61" s="229"/>
      <c r="G61" s="229"/>
      <c r="H61" s="230"/>
      <c r="I61" s="230"/>
      <c r="J61" s="230"/>
      <c r="K61" s="230"/>
      <c r="L61" s="229"/>
      <c r="M61" s="229"/>
      <c r="N61" s="229"/>
      <c r="O61" s="229"/>
      <c r="P61" s="231"/>
      <c r="Q61" s="231"/>
      <c r="R61" s="231"/>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2"/>
      <c r="AY61" s="232"/>
      <c r="AZ61" s="232"/>
      <c r="BA61" s="232"/>
      <c r="BB61" s="229"/>
      <c r="BC61" s="229"/>
      <c r="BD61" s="229"/>
      <c r="BE61" s="229"/>
      <c r="BF61" s="233"/>
    </row>
    <row r="62" spans="2:58" ht="20.100000000000001" customHeight="1" x14ac:dyDescent="0.15">
      <c r="B62" s="235"/>
      <c r="C62" s="236"/>
      <c r="D62" s="236"/>
      <c r="E62" s="236"/>
      <c r="F62" s="237"/>
      <c r="G62" s="861" t="s">
        <v>301</v>
      </c>
      <c r="H62" s="861"/>
      <c r="I62" s="861"/>
      <c r="J62" s="861"/>
      <c r="K62" s="862"/>
      <c r="L62" s="238"/>
      <c r="M62" s="867" t="s">
        <v>278</v>
      </c>
      <c r="N62" s="868"/>
      <c r="O62" s="868"/>
      <c r="P62" s="868"/>
      <c r="Q62" s="868"/>
      <c r="R62" s="869"/>
      <c r="S62" s="239">
        <f t="shared" ref="S62:AH64" si="1">IF(SUMIF($F$22:$F$60, $M62, S$22:S$60)=0,"",SUMIF($F$22:$F$60, $M62, S$22:S$60))</f>
        <v>2.5000000000000004</v>
      </c>
      <c r="T62" s="240">
        <f t="shared" si="1"/>
        <v>2.5000000000000004</v>
      </c>
      <c r="U62" s="240">
        <f t="shared" si="1"/>
        <v>2.5000000000000004</v>
      </c>
      <c r="V62" s="240">
        <f t="shared" si="1"/>
        <v>2.5000000000000004</v>
      </c>
      <c r="W62" s="240">
        <f t="shared" si="1"/>
        <v>2.5000000000000004</v>
      </c>
      <c r="X62" s="240">
        <f t="shared" si="1"/>
        <v>2.5000000000000004</v>
      </c>
      <c r="Y62" s="241">
        <f t="shared" si="1"/>
        <v>2.5000000000000004</v>
      </c>
      <c r="Z62" s="239">
        <f t="shared" si="1"/>
        <v>2.5000000000000004</v>
      </c>
      <c r="AA62" s="240">
        <f t="shared" si="1"/>
        <v>2.5000000000000004</v>
      </c>
      <c r="AB62" s="240">
        <f t="shared" si="1"/>
        <v>2.5000000000000004</v>
      </c>
      <c r="AC62" s="240">
        <f t="shared" si="1"/>
        <v>2.5000000000000004</v>
      </c>
      <c r="AD62" s="240">
        <f t="shared" si="1"/>
        <v>2.5000000000000004</v>
      </c>
      <c r="AE62" s="240">
        <f t="shared" si="1"/>
        <v>2.5000000000000004</v>
      </c>
      <c r="AF62" s="241">
        <f t="shared" si="1"/>
        <v>2.5000000000000004</v>
      </c>
      <c r="AG62" s="239">
        <f t="shared" si="1"/>
        <v>2.5000000000000004</v>
      </c>
      <c r="AH62" s="240">
        <f t="shared" si="1"/>
        <v>2.5000000000000004</v>
      </c>
      <c r="AI62" s="240">
        <f t="shared" ref="AI62:AW64" si="2">IF(SUMIF($F$22:$F$60, $M62, AI$22:AI$60)=0,"",SUMIF($F$22:$F$60, $M62, AI$22:AI$60))</f>
        <v>2.5000000000000004</v>
      </c>
      <c r="AJ62" s="240">
        <f t="shared" si="2"/>
        <v>2.5000000000000004</v>
      </c>
      <c r="AK62" s="240">
        <f t="shared" si="2"/>
        <v>2.5000000000000004</v>
      </c>
      <c r="AL62" s="240">
        <f t="shared" si="2"/>
        <v>2.5000000000000004</v>
      </c>
      <c r="AM62" s="241">
        <f t="shared" si="2"/>
        <v>2.5000000000000004</v>
      </c>
      <c r="AN62" s="239">
        <f t="shared" si="2"/>
        <v>2.5000000000000004</v>
      </c>
      <c r="AO62" s="240">
        <f t="shared" si="2"/>
        <v>2.5000000000000004</v>
      </c>
      <c r="AP62" s="240">
        <f t="shared" si="2"/>
        <v>2.5000000000000004</v>
      </c>
      <c r="AQ62" s="240">
        <f t="shared" si="2"/>
        <v>2.5000000000000004</v>
      </c>
      <c r="AR62" s="240">
        <f t="shared" si="2"/>
        <v>2.5000000000000004</v>
      </c>
      <c r="AS62" s="240">
        <f t="shared" si="2"/>
        <v>2.5000000000000004</v>
      </c>
      <c r="AT62" s="241">
        <f t="shared" si="2"/>
        <v>2.5000000000000004</v>
      </c>
      <c r="AU62" s="239" t="str">
        <f t="shared" si="2"/>
        <v/>
      </c>
      <c r="AV62" s="240" t="str">
        <f t="shared" si="2"/>
        <v/>
      </c>
      <c r="AW62" s="240" t="str">
        <f t="shared" si="2"/>
        <v/>
      </c>
      <c r="AX62" s="833">
        <f>IF(SUMIF($F$22:$F$60, $M62, AX$22:AX$60)=0,"",SUMIF($F$22:$F$60, $M62, AX$22:AX$60))</f>
        <v>70.000000000000014</v>
      </c>
      <c r="AY62" s="834"/>
      <c r="AZ62" s="835">
        <f>IF(AX62="","",IF($BB$3="４週",AX62/4,IF($BB$3="暦月",AX62/($BB$8/7),"")))</f>
        <v>17.500000000000004</v>
      </c>
      <c r="BA62" s="836"/>
      <c r="BB62" s="968"/>
      <c r="BC62" s="969"/>
      <c r="BD62" s="969"/>
      <c r="BE62" s="969"/>
      <c r="BF62" s="970"/>
    </row>
    <row r="63" spans="2:58" ht="20.100000000000001" customHeight="1" x14ac:dyDescent="0.15">
      <c r="B63" s="242"/>
      <c r="C63" s="243"/>
      <c r="D63" s="243"/>
      <c r="E63" s="243"/>
      <c r="F63" s="244"/>
      <c r="G63" s="863"/>
      <c r="H63" s="863"/>
      <c r="I63" s="863"/>
      <c r="J63" s="863"/>
      <c r="K63" s="864"/>
      <c r="L63" s="245"/>
      <c r="M63" s="830" t="s">
        <v>285</v>
      </c>
      <c r="N63" s="831"/>
      <c r="O63" s="831"/>
      <c r="P63" s="831"/>
      <c r="Q63" s="831"/>
      <c r="R63" s="832"/>
      <c r="S63" s="239">
        <f t="shared" si="1"/>
        <v>4</v>
      </c>
      <c r="T63" s="240">
        <f t="shared" si="1"/>
        <v>4</v>
      </c>
      <c r="U63" s="240">
        <f t="shared" si="1"/>
        <v>4</v>
      </c>
      <c r="V63" s="240">
        <f t="shared" si="1"/>
        <v>4</v>
      </c>
      <c r="W63" s="240">
        <f t="shared" si="1"/>
        <v>4</v>
      </c>
      <c r="X63" s="240">
        <f t="shared" si="1"/>
        <v>4</v>
      </c>
      <c r="Y63" s="241">
        <f t="shared" si="1"/>
        <v>4</v>
      </c>
      <c r="Z63" s="239">
        <f t="shared" si="1"/>
        <v>4</v>
      </c>
      <c r="AA63" s="240">
        <f t="shared" si="1"/>
        <v>4</v>
      </c>
      <c r="AB63" s="240">
        <f t="shared" si="1"/>
        <v>4</v>
      </c>
      <c r="AC63" s="240">
        <f t="shared" si="1"/>
        <v>4</v>
      </c>
      <c r="AD63" s="240">
        <f t="shared" si="1"/>
        <v>4</v>
      </c>
      <c r="AE63" s="240">
        <f t="shared" si="1"/>
        <v>4</v>
      </c>
      <c r="AF63" s="241">
        <f t="shared" si="1"/>
        <v>4</v>
      </c>
      <c r="AG63" s="239">
        <f t="shared" si="1"/>
        <v>4</v>
      </c>
      <c r="AH63" s="240">
        <f t="shared" si="1"/>
        <v>4</v>
      </c>
      <c r="AI63" s="240">
        <f t="shared" si="2"/>
        <v>4</v>
      </c>
      <c r="AJ63" s="240">
        <f t="shared" si="2"/>
        <v>4</v>
      </c>
      <c r="AK63" s="240">
        <f t="shared" si="2"/>
        <v>4</v>
      </c>
      <c r="AL63" s="240">
        <f t="shared" si="2"/>
        <v>4</v>
      </c>
      <c r="AM63" s="241">
        <f t="shared" si="2"/>
        <v>4</v>
      </c>
      <c r="AN63" s="239">
        <f t="shared" si="2"/>
        <v>4</v>
      </c>
      <c r="AO63" s="240">
        <f t="shared" si="2"/>
        <v>4</v>
      </c>
      <c r="AP63" s="240">
        <f t="shared" si="2"/>
        <v>4</v>
      </c>
      <c r="AQ63" s="240">
        <f t="shared" si="2"/>
        <v>4</v>
      </c>
      <c r="AR63" s="240">
        <f t="shared" si="2"/>
        <v>4</v>
      </c>
      <c r="AS63" s="240">
        <f t="shared" si="2"/>
        <v>4</v>
      </c>
      <c r="AT63" s="241">
        <f t="shared" si="2"/>
        <v>4</v>
      </c>
      <c r="AU63" s="239" t="str">
        <f t="shared" si="2"/>
        <v/>
      </c>
      <c r="AV63" s="240" t="str">
        <f t="shared" si="2"/>
        <v/>
      </c>
      <c r="AW63" s="240" t="str">
        <f t="shared" si="2"/>
        <v/>
      </c>
      <c r="AX63" s="833">
        <f>IF(SUMIF($F$22:$F$60, $M63, AX$22:AX$60)=0,"",SUMIF($F$22:$F$60, $M63, AX$22:AX$60))</f>
        <v>112</v>
      </c>
      <c r="AY63" s="834"/>
      <c r="AZ63" s="835">
        <f>IF(AX63="","",IF($BB$3="４週",AX63/4,IF($BB$3="暦月",AX63/($BB$8/7),"")))</f>
        <v>28</v>
      </c>
      <c r="BA63" s="836"/>
      <c r="BB63" s="971"/>
      <c r="BC63" s="972"/>
      <c r="BD63" s="972"/>
      <c r="BE63" s="972"/>
      <c r="BF63" s="973"/>
    </row>
    <row r="64" spans="2:58" ht="20.25" customHeight="1" x14ac:dyDescent="0.15">
      <c r="B64" s="246"/>
      <c r="C64" s="247"/>
      <c r="D64" s="247"/>
      <c r="E64" s="247"/>
      <c r="F64" s="244"/>
      <c r="G64" s="865"/>
      <c r="H64" s="865"/>
      <c r="I64" s="865"/>
      <c r="J64" s="865"/>
      <c r="K64" s="866"/>
      <c r="L64" s="245"/>
      <c r="M64" s="830" t="s">
        <v>284</v>
      </c>
      <c r="N64" s="831"/>
      <c r="O64" s="831"/>
      <c r="P64" s="831"/>
      <c r="Q64" s="831"/>
      <c r="R64" s="832"/>
      <c r="S64" s="239">
        <f t="shared" si="1"/>
        <v>5.0000000000000009</v>
      </c>
      <c r="T64" s="240">
        <f t="shared" si="1"/>
        <v>5.0000000000000009</v>
      </c>
      <c r="U64" s="240">
        <f t="shared" si="1"/>
        <v>5.0000000000000009</v>
      </c>
      <c r="V64" s="240">
        <f t="shared" si="1"/>
        <v>5.0000000000000009</v>
      </c>
      <c r="W64" s="240">
        <f t="shared" si="1"/>
        <v>5.0000000000000009</v>
      </c>
      <c r="X64" s="240">
        <f t="shared" si="1"/>
        <v>5.0000000000000009</v>
      </c>
      <c r="Y64" s="241">
        <f t="shared" si="1"/>
        <v>5.0000000000000009</v>
      </c>
      <c r="Z64" s="239">
        <f t="shared" si="1"/>
        <v>5.0000000000000009</v>
      </c>
      <c r="AA64" s="240">
        <f t="shared" si="1"/>
        <v>5.0000000000000009</v>
      </c>
      <c r="AB64" s="240">
        <f t="shared" si="1"/>
        <v>5.0000000000000009</v>
      </c>
      <c r="AC64" s="240">
        <f t="shared" si="1"/>
        <v>5.0000000000000009</v>
      </c>
      <c r="AD64" s="240">
        <f t="shared" si="1"/>
        <v>5.0000000000000009</v>
      </c>
      <c r="AE64" s="240">
        <f t="shared" si="1"/>
        <v>5.0000000000000009</v>
      </c>
      <c r="AF64" s="241">
        <f t="shared" si="1"/>
        <v>5.0000000000000009</v>
      </c>
      <c r="AG64" s="239">
        <f t="shared" si="1"/>
        <v>5.0000000000000009</v>
      </c>
      <c r="AH64" s="240">
        <f t="shared" si="1"/>
        <v>5.0000000000000009</v>
      </c>
      <c r="AI64" s="240">
        <f t="shared" si="2"/>
        <v>5.0000000000000009</v>
      </c>
      <c r="AJ64" s="240">
        <f t="shared" si="2"/>
        <v>5.0000000000000009</v>
      </c>
      <c r="AK64" s="240">
        <f t="shared" si="2"/>
        <v>5.0000000000000009</v>
      </c>
      <c r="AL64" s="240">
        <f t="shared" si="2"/>
        <v>5.0000000000000009</v>
      </c>
      <c r="AM64" s="241">
        <f t="shared" si="2"/>
        <v>5.0000000000000009</v>
      </c>
      <c r="AN64" s="239">
        <f t="shared" si="2"/>
        <v>5.0000000000000009</v>
      </c>
      <c r="AO64" s="240">
        <f t="shared" si="2"/>
        <v>5.0000000000000009</v>
      </c>
      <c r="AP64" s="240">
        <f t="shared" si="2"/>
        <v>5.0000000000000009</v>
      </c>
      <c r="AQ64" s="240">
        <f t="shared" si="2"/>
        <v>5.0000000000000009</v>
      </c>
      <c r="AR64" s="240">
        <f t="shared" si="2"/>
        <v>5.0000000000000009</v>
      </c>
      <c r="AS64" s="240">
        <f t="shared" si="2"/>
        <v>5.0000000000000009</v>
      </c>
      <c r="AT64" s="241">
        <f t="shared" si="2"/>
        <v>5.0000000000000009</v>
      </c>
      <c r="AU64" s="239" t="str">
        <f t="shared" si="2"/>
        <v/>
      </c>
      <c r="AV64" s="240" t="str">
        <f t="shared" si="2"/>
        <v/>
      </c>
      <c r="AW64" s="240" t="str">
        <f t="shared" si="2"/>
        <v/>
      </c>
      <c r="AX64" s="833">
        <f>IF(SUMIF($F$22:$F$60, $M64, AX$22:AX$60)=0,"",SUMIF($F$22:$F$60, $M64, AX$22:AX$60))</f>
        <v>140.00000000000003</v>
      </c>
      <c r="AY64" s="834"/>
      <c r="AZ64" s="835">
        <f>IF(AX64="","",IF($BB$3="４週",AX64/4,IF($BB$3="暦月",AX64/($BB$8/7),"")))</f>
        <v>35.000000000000007</v>
      </c>
      <c r="BA64" s="836"/>
      <c r="BB64" s="971"/>
      <c r="BC64" s="972"/>
      <c r="BD64" s="972"/>
      <c r="BE64" s="972"/>
      <c r="BF64" s="973"/>
    </row>
    <row r="65" spans="1:73" ht="20.25" customHeight="1" x14ac:dyDescent="0.15">
      <c r="B65" s="248"/>
      <c r="C65" s="244"/>
      <c r="D65" s="244"/>
      <c r="E65" s="244"/>
      <c r="F65" s="244"/>
      <c r="G65" s="980" t="s">
        <v>302</v>
      </c>
      <c r="H65" s="980"/>
      <c r="I65" s="980"/>
      <c r="J65" s="980"/>
      <c r="K65" s="980"/>
      <c r="L65" s="980"/>
      <c r="M65" s="980"/>
      <c r="N65" s="980"/>
      <c r="O65" s="980"/>
      <c r="P65" s="980"/>
      <c r="Q65" s="980"/>
      <c r="R65" s="981"/>
      <c r="S65" s="249">
        <v>18</v>
      </c>
      <c r="T65" s="250">
        <v>18</v>
      </c>
      <c r="U65" s="250">
        <v>18</v>
      </c>
      <c r="V65" s="250">
        <v>18</v>
      </c>
      <c r="W65" s="250">
        <v>18</v>
      </c>
      <c r="X65" s="250">
        <v>18</v>
      </c>
      <c r="Y65" s="251">
        <v>18</v>
      </c>
      <c r="Z65" s="249">
        <v>18</v>
      </c>
      <c r="AA65" s="250">
        <v>18</v>
      </c>
      <c r="AB65" s="250">
        <v>18</v>
      </c>
      <c r="AC65" s="250">
        <v>18</v>
      </c>
      <c r="AD65" s="250">
        <v>18</v>
      </c>
      <c r="AE65" s="250">
        <v>18</v>
      </c>
      <c r="AF65" s="251">
        <v>18</v>
      </c>
      <c r="AG65" s="249">
        <v>18</v>
      </c>
      <c r="AH65" s="250">
        <v>18</v>
      </c>
      <c r="AI65" s="250">
        <v>18</v>
      </c>
      <c r="AJ65" s="250">
        <v>18</v>
      </c>
      <c r="AK65" s="250">
        <v>18</v>
      </c>
      <c r="AL65" s="250">
        <v>18</v>
      </c>
      <c r="AM65" s="251">
        <v>18</v>
      </c>
      <c r="AN65" s="249">
        <v>18</v>
      </c>
      <c r="AO65" s="250">
        <v>18</v>
      </c>
      <c r="AP65" s="250">
        <v>18</v>
      </c>
      <c r="AQ65" s="250">
        <v>18</v>
      </c>
      <c r="AR65" s="250">
        <v>18</v>
      </c>
      <c r="AS65" s="250">
        <v>18</v>
      </c>
      <c r="AT65" s="251">
        <v>18</v>
      </c>
      <c r="AU65" s="249"/>
      <c r="AV65" s="250"/>
      <c r="AW65" s="251"/>
      <c r="AX65" s="982"/>
      <c r="AY65" s="983"/>
      <c r="AZ65" s="983"/>
      <c r="BA65" s="984"/>
      <c r="BB65" s="971"/>
      <c r="BC65" s="972"/>
      <c r="BD65" s="972"/>
      <c r="BE65" s="972"/>
      <c r="BF65" s="973"/>
    </row>
    <row r="66" spans="1:73" ht="20.25" customHeight="1" x14ac:dyDescent="0.15">
      <c r="B66" s="248"/>
      <c r="C66" s="244"/>
      <c r="D66" s="244"/>
      <c r="E66" s="244"/>
      <c r="F66" s="244"/>
      <c r="G66" s="980" t="s">
        <v>303</v>
      </c>
      <c r="H66" s="980"/>
      <c r="I66" s="980"/>
      <c r="J66" s="980"/>
      <c r="K66" s="980"/>
      <c r="L66" s="980"/>
      <c r="M66" s="980"/>
      <c r="N66" s="980"/>
      <c r="O66" s="980"/>
      <c r="P66" s="980"/>
      <c r="Q66" s="980"/>
      <c r="R66" s="981"/>
      <c r="S66" s="249">
        <v>7</v>
      </c>
      <c r="T66" s="250">
        <v>7</v>
      </c>
      <c r="U66" s="250">
        <v>7</v>
      </c>
      <c r="V66" s="250">
        <v>7</v>
      </c>
      <c r="W66" s="250">
        <v>7</v>
      </c>
      <c r="X66" s="250">
        <v>7</v>
      </c>
      <c r="Y66" s="251">
        <v>7</v>
      </c>
      <c r="Z66" s="249">
        <v>7</v>
      </c>
      <c r="AA66" s="250">
        <v>7</v>
      </c>
      <c r="AB66" s="250">
        <v>7</v>
      </c>
      <c r="AC66" s="250">
        <v>7</v>
      </c>
      <c r="AD66" s="250">
        <v>7</v>
      </c>
      <c r="AE66" s="250">
        <v>7</v>
      </c>
      <c r="AF66" s="251">
        <v>7</v>
      </c>
      <c r="AG66" s="249">
        <v>7</v>
      </c>
      <c r="AH66" s="250">
        <v>7</v>
      </c>
      <c r="AI66" s="250">
        <v>7</v>
      </c>
      <c r="AJ66" s="250">
        <v>7</v>
      </c>
      <c r="AK66" s="250">
        <v>7</v>
      </c>
      <c r="AL66" s="250">
        <v>7</v>
      </c>
      <c r="AM66" s="251">
        <v>7</v>
      </c>
      <c r="AN66" s="249">
        <v>7</v>
      </c>
      <c r="AO66" s="250">
        <v>7</v>
      </c>
      <c r="AP66" s="250">
        <v>7</v>
      </c>
      <c r="AQ66" s="250">
        <v>7</v>
      </c>
      <c r="AR66" s="250">
        <v>7</v>
      </c>
      <c r="AS66" s="250">
        <v>7</v>
      </c>
      <c r="AT66" s="251">
        <v>7</v>
      </c>
      <c r="AU66" s="249"/>
      <c r="AV66" s="250"/>
      <c r="AW66" s="251"/>
      <c r="AX66" s="985"/>
      <c r="AY66" s="986"/>
      <c r="AZ66" s="986"/>
      <c r="BA66" s="987"/>
      <c r="BB66" s="971"/>
      <c r="BC66" s="972"/>
      <c r="BD66" s="972"/>
      <c r="BE66" s="972"/>
      <c r="BF66" s="973"/>
    </row>
    <row r="67" spans="1:73" ht="20.25" customHeight="1" thickBot="1" x14ac:dyDescent="0.2">
      <c r="B67" s="252"/>
      <c r="C67" s="253"/>
      <c r="D67" s="253"/>
      <c r="E67" s="253"/>
      <c r="F67" s="253"/>
      <c r="G67" s="991" t="s">
        <v>304</v>
      </c>
      <c r="H67" s="991"/>
      <c r="I67" s="991"/>
      <c r="J67" s="991"/>
      <c r="K67" s="991"/>
      <c r="L67" s="991"/>
      <c r="M67" s="991"/>
      <c r="N67" s="991"/>
      <c r="O67" s="991"/>
      <c r="P67" s="991"/>
      <c r="Q67" s="991"/>
      <c r="R67" s="992"/>
      <c r="S67" s="254">
        <f>IF(S66&lt;&gt;"",IF(S65&gt;15,((S65-15)/5+1)*S66,S66),"")</f>
        <v>11.200000000000001</v>
      </c>
      <c r="T67" s="255">
        <f t="shared" ref="T67:AW67" si="3">IF(T66&lt;&gt;"",IF(T65&gt;15,((T65-15)/5+1)*T66,T66),"")</f>
        <v>11.200000000000001</v>
      </c>
      <c r="U67" s="255">
        <f t="shared" si="3"/>
        <v>11.200000000000001</v>
      </c>
      <c r="V67" s="255">
        <f t="shared" si="3"/>
        <v>11.200000000000001</v>
      </c>
      <c r="W67" s="255">
        <f t="shared" si="3"/>
        <v>11.200000000000001</v>
      </c>
      <c r="X67" s="255">
        <f t="shared" si="3"/>
        <v>11.200000000000001</v>
      </c>
      <c r="Y67" s="256">
        <f t="shared" si="3"/>
        <v>11.200000000000001</v>
      </c>
      <c r="Z67" s="254">
        <f t="shared" si="3"/>
        <v>11.200000000000001</v>
      </c>
      <c r="AA67" s="255">
        <f t="shared" si="3"/>
        <v>11.200000000000001</v>
      </c>
      <c r="AB67" s="255">
        <f t="shared" si="3"/>
        <v>11.200000000000001</v>
      </c>
      <c r="AC67" s="255">
        <f t="shared" si="3"/>
        <v>11.200000000000001</v>
      </c>
      <c r="AD67" s="255">
        <f t="shared" si="3"/>
        <v>11.200000000000001</v>
      </c>
      <c r="AE67" s="255">
        <f t="shared" si="3"/>
        <v>11.200000000000001</v>
      </c>
      <c r="AF67" s="256">
        <f t="shared" si="3"/>
        <v>11.200000000000001</v>
      </c>
      <c r="AG67" s="254">
        <f t="shared" si="3"/>
        <v>11.200000000000001</v>
      </c>
      <c r="AH67" s="255">
        <f t="shared" si="3"/>
        <v>11.200000000000001</v>
      </c>
      <c r="AI67" s="255">
        <f t="shared" si="3"/>
        <v>11.200000000000001</v>
      </c>
      <c r="AJ67" s="255">
        <f t="shared" si="3"/>
        <v>11.200000000000001</v>
      </c>
      <c r="AK67" s="255">
        <f t="shared" si="3"/>
        <v>11.200000000000001</v>
      </c>
      <c r="AL67" s="255">
        <f t="shared" si="3"/>
        <v>11.200000000000001</v>
      </c>
      <c r="AM67" s="256">
        <f t="shared" si="3"/>
        <v>11.200000000000001</v>
      </c>
      <c r="AN67" s="254">
        <f t="shared" si="3"/>
        <v>11.200000000000001</v>
      </c>
      <c r="AO67" s="255">
        <f t="shared" si="3"/>
        <v>11.200000000000001</v>
      </c>
      <c r="AP67" s="255">
        <f t="shared" si="3"/>
        <v>11.200000000000001</v>
      </c>
      <c r="AQ67" s="255">
        <f t="shared" si="3"/>
        <v>11.200000000000001</v>
      </c>
      <c r="AR67" s="255">
        <f t="shared" si="3"/>
        <v>11.200000000000001</v>
      </c>
      <c r="AS67" s="255">
        <f t="shared" si="3"/>
        <v>11.200000000000001</v>
      </c>
      <c r="AT67" s="256">
        <f t="shared" si="3"/>
        <v>11.200000000000001</v>
      </c>
      <c r="AU67" s="257" t="str">
        <f t="shared" si="3"/>
        <v/>
      </c>
      <c r="AV67" s="258" t="str">
        <f t="shared" si="3"/>
        <v/>
      </c>
      <c r="AW67" s="259" t="str">
        <f t="shared" si="3"/>
        <v/>
      </c>
      <c r="AX67" s="985"/>
      <c r="AY67" s="986"/>
      <c r="AZ67" s="986"/>
      <c r="BA67" s="987"/>
      <c r="BB67" s="971"/>
      <c r="BC67" s="972"/>
      <c r="BD67" s="972"/>
      <c r="BE67" s="972"/>
      <c r="BF67" s="973"/>
    </row>
    <row r="68" spans="1:73" ht="18.75" customHeight="1" x14ac:dyDescent="0.15">
      <c r="B68" s="930" t="s">
        <v>305</v>
      </c>
      <c r="C68" s="931"/>
      <c r="D68" s="931"/>
      <c r="E68" s="931"/>
      <c r="F68" s="931"/>
      <c r="G68" s="931"/>
      <c r="H68" s="931"/>
      <c r="I68" s="931"/>
      <c r="J68" s="931"/>
      <c r="K68" s="932"/>
      <c r="L68" s="993" t="s">
        <v>278</v>
      </c>
      <c r="M68" s="993"/>
      <c r="N68" s="993"/>
      <c r="O68" s="993"/>
      <c r="P68" s="993"/>
      <c r="Q68" s="993"/>
      <c r="R68" s="994"/>
      <c r="S68" s="260">
        <f>IF($L68="","",IF(COUNTIFS($F$22:$F$60,$L68,S$22:S$60,"&gt;0")=0,"",COUNTIFS($F$22:$F$60,$L68,S$22:S$60,"&gt;0")))</f>
        <v>1</v>
      </c>
      <c r="T68" s="261">
        <f t="shared" ref="T68:AW72" si="4">IF($L68="","",IF(COUNTIFS($F$22:$F$60,$L68,T$22:T$60,"&gt;0")=0,"",COUNTIFS($F$22:$F$60,$L68,T$22:T$60,"&gt;0")))</f>
        <v>1</v>
      </c>
      <c r="U68" s="261">
        <f t="shared" si="4"/>
        <v>1</v>
      </c>
      <c r="V68" s="261">
        <f t="shared" si="4"/>
        <v>1</v>
      </c>
      <c r="W68" s="261">
        <f t="shared" si="4"/>
        <v>1</v>
      </c>
      <c r="X68" s="261">
        <f t="shared" si="4"/>
        <v>1</v>
      </c>
      <c r="Y68" s="262">
        <f t="shared" si="4"/>
        <v>1</v>
      </c>
      <c r="Z68" s="263">
        <f t="shared" si="4"/>
        <v>1</v>
      </c>
      <c r="AA68" s="261">
        <f t="shared" si="4"/>
        <v>1</v>
      </c>
      <c r="AB68" s="261">
        <f t="shared" si="4"/>
        <v>1</v>
      </c>
      <c r="AC68" s="261">
        <f t="shared" si="4"/>
        <v>1</v>
      </c>
      <c r="AD68" s="261">
        <f t="shared" si="4"/>
        <v>1</v>
      </c>
      <c r="AE68" s="261">
        <f t="shared" si="4"/>
        <v>1</v>
      </c>
      <c r="AF68" s="262">
        <f t="shared" si="4"/>
        <v>1</v>
      </c>
      <c r="AG68" s="261">
        <f t="shared" si="4"/>
        <v>1</v>
      </c>
      <c r="AH68" s="261">
        <f t="shared" si="4"/>
        <v>1</v>
      </c>
      <c r="AI68" s="261">
        <f t="shared" si="4"/>
        <v>1</v>
      </c>
      <c r="AJ68" s="261">
        <f t="shared" si="4"/>
        <v>1</v>
      </c>
      <c r="AK68" s="261">
        <f t="shared" si="4"/>
        <v>1</v>
      </c>
      <c r="AL68" s="261">
        <f t="shared" si="4"/>
        <v>1</v>
      </c>
      <c r="AM68" s="262">
        <f t="shared" si="4"/>
        <v>1</v>
      </c>
      <c r="AN68" s="261">
        <f t="shared" si="4"/>
        <v>1</v>
      </c>
      <c r="AO68" s="261">
        <f t="shared" si="4"/>
        <v>1</v>
      </c>
      <c r="AP68" s="261">
        <f t="shared" si="4"/>
        <v>1</v>
      </c>
      <c r="AQ68" s="261">
        <f t="shared" si="4"/>
        <v>1</v>
      </c>
      <c r="AR68" s="261">
        <f t="shared" si="4"/>
        <v>1</v>
      </c>
      <c r="AS68" s="261">
        <f t="shared" si="4"/>
        <v>1</v>
      </c>
      <c r="AT68" s="262">
        <f t="shared" si="4"/>
        <v>1</v>
      </c>
      <c r="AU68" s="261" t="str">
        <f t="shared" si="4"/>
        <v/>
      </c>
      <c r="AV68" s="261" t="str">
        <f t="shared" si="4"/>
        <v/>
      </c>
      <c r="AW68" s="262" t="str">
        <f t="shared" si="4"/>
        <v/>
      </c>
      <c r="AX68" s="985"/>
      <c r="AY68" s="986"/>
      <c r="AZ68" s="986"/>
      <c r="BA68" s="987"/>
      <c r="BB68" s="971"/>
      <c r="BC68" s="972"/>
      <c r="BD68" s="972"/>
      <c r="BE68" s="972"/>
      <c r="BF68" s="973"/>
    </row>
    <row r="69" spans="1:73" ht="18.75" customHeight="1" x14ac:dyDescent="0.15">
      <c r="B69" s="930"/>
      <c r="C69" s="931"/>
      <c r="D69" s="931"/>
      <c r="E69" s="931"/>
      <c r="F69" s="931"/>
      <c r="G69" s="931"/>
      <c r="H69" s="931"/>
      <c r="I69" s="931"/>
      <c r="J69" s="931"/>
      <c r="K69" s="932"/>
      <c r="L69" s="995" t="s">
        <v>285</v>
      </c>
      <c r="M69" s="995"/>
      <c r="N69" s="995"/>
      <c r="O69" s="995"/>
      <c r="P69" s="995"/>
      <c r="Q69" s="995"/>
      <c r="R69" s="996"/>
      <c r="S69" s="257">
        <f t="shared" ref="S69:AH72" si="5">IF($L69="","",IF(COUNTIFS($F$22:$F$60,$L69,S$22:S$60,"&gt;0")=0,"",COUNTIFS($F$22:$F$60,$L69,S$22:S$60,"&gt;0")))</f>
        <v>1</v>
      </c>
      <c r="T69" s="258">
        <f>IF($L69="","",IF(COUNTIFS($F$22:$F$60,$L69,T$22:T$60,"&gt;0")=0,"",COUNTIFS($F$22:$F$60,$L69,T$22:T$60,"&gt;0")))</f>
        <v>1</v>
      </c>
      <c r="U69" s="258">
        <f t="shared" si="5"/>
        <v>1</v>
      </c>
      <c r="V69" s="258">
        <f t="shared" si="5"/>
        <v>1</v>
      </c>
      <c r="W69" s="258">
        <f t="shared" si="5"/>
        <v>1</v>
      </c>
      <c r="X69" s="258">
        <f t="shared" si="5"/>
        <v>1</v>
      </c>
      <c r="Y69" s="259">
        <f t="shared" si="5"/>
        <v>1</v>
      </c>
      <c r="Z69" s="264">
        <f t="shared" si="5"/>
        <v>1</v>
      </c>
      <c r="AA69" s="258">
        <f t="shared" si="5"/>
        <v>1</v>
      </c>
      <c r="AB69" s="258">
        <f t="shared" si="5"/>
        <v>1</v>
      </c>
      <c r="AC69" s="258">
        <f t="shared" si="5"/>
        <v>1</v>
      </c>
      <c r="AD69" s="258">
        <f t="shared" si="5"/>
        <v>1</v>
      </c>
      <c r="AE69" s="258">
        <f t="shared" si="5"/>
        <v>1</v>
      </c>
      <c r="AF69" s="259">
        <f t="shared" si="5"/>
        <v>1</v>
      </c>
      <c r="AG69" s="258">
        <f t="shared" si="5"/>
        <v>1</v>
      </c>
      <c r="AH69" s="258">
        <f t="shared" si="5"/>
        <v>1</v>
      </c>
      <c r="AI69" s="258">
        <f t="shared" si="4"/>
        <v>1</v>
      </c>
      <c r="AJ69" s="258">
        <f t="shared" si="4"/>
        <v>1</v>
      </c>
      <c r="AK69" s="258">
        <f t="shared" si="4"/>
        <v>1</v>
      </c>
      <c r="AL69" s="258">
        <f t="shared" si="4"/>
        <v>1</v>
      </c>
      <c r="AM69" s="259">
        <f t="shared" si="4"/>
        <v>1</v>
      </c>
      <c r="AN69" s="258">
        <f t="shared" si="4"/>
        <v>1</v>
      </c>
      <c r="AO69" s="258">
        <f t="shared" si="4"/>
        <v>1</v>
      </c>
      <c r="AP69" s="258">
        <f t="shared" si="4"/>
        <v>1</v>
      </c>
      <c r="AQ69" s="258">
        <f t="shared" si="4"/>
        <v>1</v>
      </c>
      <c r="AR69" s="258">
        <f t="shared" si="4"/>
        <v>1</v>
      </c>
      <c r="AS69" s="258">
        <f t="shared" si="4"/>
        <v>1</v>
      </c>
      <c r="AT69" s="259">
        <f t="shared" si="4"/>
        <v>1</v>
      </c>
      <c r="AU69" s="258" t="str">
        <f t="shared" si="4"/>
        <v/>
      </c>
      <c r="AV69" s="258" t="str">
        <f t="shared" si="4"/>
        <v/>
      </c>
      <c r="AW69" s="259" t="str">
        <f t="shared" si="4"/>
        <v/>
      </c>
      <c r="AX69" s="985"/>
      <c r="AY69" s="986"/>
      <c r="AZ69" s="986"/>
      <c r="BA69" s="987"/>
      <c r="BB69" s="971"/>
      <c r="BC69" s="972"/>
      <c r="BD69" s="972"/>
      <c r="BE69" s="972"/>
      <c r="BF69" s="973"/>
    </row>
    <row r="70" spans="1:73" ht="18.75" customHeight="1" x14ac:dyDescent="0.15">
      <c r="B70" s="930"/>
      <c r="C70" s="931"/>
      <c r="D70" s="931"/>
      <c r="E70" s="931"/>
      <c r="F70" s="931"/>
      <c r="G70" s="931"/>
      <c r="H70" s="931"/>
      <c r="I70" s="931"/>
      <c r="J70" s="931"/>
      <c r="K70" s="932"/>
      <c r="L70" s="995" t="s">
        <v>284</v>
      </c>
      <c r="M70" s="995"/>
      <c r="N70" s="995"/>
      <c r="O70" s="995"/>
      <c r="P70" s="995"/>
      <c r="Q70" s="995"/>
      <c r="R70" s="996"/>
      <c r="S70" s="257">
        <f t="shared" si="5"/>
        <v>2</v>
      </c>
      <c r="T70" s="258">
        <f t="shared" si="4"/>
        <v>2</v>
      </c>
      <c r="U70" s="258">
        <f t="shared" si="4"/>
        <v>2</v>
      </c>
      <c r="V70" s="258">
        <f t="shared" si="4"/>
        <v>2</v>
      </c>
      <c r="W70" s="258">
        <f t="shared" si="4"/>
        <v>2</v>
      </c>
      <c r="X70" s="258">
        <f>IF($L70="","",IF(COUNTIFS($F$22:$F$60,$L70,X$22:X$60,"&gt;0")=0,"",COUNTIFS($F$22:$F$60,$L70,X$22:X$60,"&gt;0")))</f>
        <v>2</v>
      </c>
      <c r="Y70" s="259">
        <f t="shared" si="4"/>
        <v>2</v>
      </c>
      <c r="Z70" s="264">
        <f t="shared" si="4"/>
        <v>2</v>
      </c>
      <c r="AA70" s="258">
        <f t="shared" si="4"/>
        <v>2</v>
      </c>
      <c r="AB70" s="258">
        <f t="shared" si="4"/>
        <v>2</v>
      </c>
      <c r="AC70" s="258">
        <f t="shared" si="4"/>
        <v>2</v>
      </c>
      <c r="AD70" s="258">
        <f t="shared" si="4"/>
        <v>2</v>
      </c>
      <c r="AE70" s="258">
        <f t="shared" si="4"/>
        <v>2</v>
      </c>
      <c r="AF70" s="259">
        <f t="shared" si="4"/>
        <v>2</v>
      </c>
      <c r="AG70" s="258">
        <f t="shared" si="4"/>
        <v>2</v>
      </c>
      <c r="AH70" s="258">
        <f t="shared" si="4"/>
        <v>2</v>
      </c>
      <c r="AI70" s="258">
        <f t="shared" si="4"/>
        <v>2</v>
      </c>
      <c r="AJ70" s="258">
        <f t="shared" si="4"/>
        <v>2</v>
      </c>
      <c r="AK70" s="258">
        <f t="shared" si="4"/>
        <v>2</v>
      </c>
      <c r="AL70" s="258">
        <f t="shared" si="4"/>
        <v>2</v>
      </c>
      <c r="AM70" s="259">
        <f t="shared" si="4"/>
        <v>2</v>
      </c>
      <c r="AN70" s="258">
        <f t="shared" si="4"/>
        <v>2</v>
      </c>
      <c r="AO70" s="258">
        <f t="shared" si="4"/>
        <v>2</v>
      </c>
      <c r="AP70" s="258">
        <f t="shared" si="4"/>
        <v>2</v>
      </c>
      <c r="AQ70" s="258">
        <f t="shared" si="4"/>
        <v>2</v>
      </c>
      <c r="AR70" s="258">
        <f t="shared" si="4"/>
        <v>2</v>
      </c>
      <c r="AS70" s="258">
        <f t="shared" si="4"/>
        <v>2</v>
      </c>
      <c r="AT70" s="259">
        <f t="shared" si="4"/>
        <v>2</v>
      </c>
      <c r="AU70" s="258" t="str">
        <f t="shared" si="4"/>
        <v/>
      </c>
      <c r="AV70" s="258" t="str">
        <f t="shared" si="4"/>
        <v/>
      </c>
      <c r="AW70" s="259" t="str">
        <f t="shared" si="4"/>
        <v/>
      </c>
      <c r="AX70" s="985"/>
      <c r="AY70" s="986"/>
      <c r="AZ70" s="986"/>
      <c r="BA70" s="987"/>
      <c r="BB70" s="971"/>
      <c r="BC70" s="972"/>
      <c r="BD70" s="972"/>
      <c r="BE70" s="972"/>
      <c r="BF70" s="973"/>
    </row>
    <row r="71" spans="1:73" ht="18.75" customHeight="1" x14ac:dyDescent="0.15">
      <c r="B71" s="930"/>
      <c r="C71" s="931"/>
      <c r="D71" s="931"/>
      <c r="E71" s="931"/>
      <c r="F71" s="931"/>
      <c r="G71" s="931"/>
      <c r="H71" s="931"/>
      <c r="I71" s="931"/>
      <c r="J71" s="931"/>
      <c r="K71" s="932"/>
      <c r="L71" s="995" t="s">
        <v>293</v>
      </c>
      <c r="M71" s="995"/>
      <c r="N71" s="995"/>
      <c r="O71" s="995"/>
      <c r="P71" s="995"/>
      <c r="Q71" s="995"/>
      <c r="R71" s="996"/>
      <c r="S71" s="257">
        <f t="shared" si="5"/>
        <v>1</v>
      </c>
      <c r="T71" s="258">
        <f t="shared" si="4"/>
        <v>1</v>
      </c>
      <c r="U71" s="258">
        <f t="shared" si="4"/>
        <v>1</v>
      </c>
      <c r="V71" s="258">
        <f t="shared" si="4"/>
        <v>1</v>
      </c>
      <c r="W71" s="258">
        <f t="shared" si="4"/>
        <v>1</v>
      </c>
      <c r="X71" s="258">
        <f t="shared" si="4"/>
        <v>1</v>
      </c>
      <c r="Y71" s="259">
        <f t="shared" si="4"/>
        <v>1</v>
      </c>
      <c r="Z71" s="264">
        <f t="shared" si="4"/>
        <v>1</v>
      </c>
      <c r="AA71" s="258">
        <f t="shared" si="4"/>
        <v>1</v>
      </c>
      <c r="AB71" s="258">
        <f t="shared" si="4"/>
        <v>1</v>
      </c>
      <c r="AC71" s="258">
        <f t="shared" si="4"/>
        <v>1</v>
      </c>
      <c r="AD71" s="258">
        <f t="shared" si="4"/>
        <v>1</v>
      </c>
      <c r="AE71" s="258">
        <f t="shared" si="4"/>
        <v>1</v>
      </c>
      <c r="AF71" s="259">
        <f t="shared" si="4"/>
        <v>1</v>
      </c>
      <c r="AG71" s="258">
        <f t="shared" si="4"/>
        <v>1</v>
      </c>
      <c r="AH71" s="258">
        <f t="shared" si="4"/>
        <v>1</v>
      </c>
      <c r="AI71" s="258">
        <f t="shared" si="4"/>
        <v>1</v>
      </c>
      <c r="AJ71" s="258">
        <f t="shared" si="4"/>
        <v>1</v>
      </c>
      <c r="AK71" s="258">
        <f t="shared" si="4"/>
        <v>1</v>
      </c>
      <c r="AL71" s="258">
        <f t="shared" si="4"/>
        <v>1</v>
      </c>
      <c r="AM71" s="259">
        <f t="shared" si="4"/>
        <v>1</v>
      </c>
      <c r="AN71" s="258">
        <f t="shared" si="4"/>
        <v>1</v>
      </c>
      <c r="AO71" s="258">
        <f t="shared" si="4"/>
        <v>1</v>
      </c>
      <c r="AP71" s="258">
        <f t="shared" si="4"/>
        <v>1</v>
      </c>
      <c r="AQ71" s="258">
        <f t="shared" si="4"/>
        <v>1</v>
      </c>
      <c r="AR71" s="258">
        <f t="shared" si="4"/>
        <v>1</v>
      </c>
      <c r="AS71" s="258">
        <f t="shared" si="4"/>
        <v>1</v>
      </c>
      <c r="AT71" s="259">
        <f t="shared" si="4"/>
        <v>1</v>
      </c>
      <c r="AU71" s="258" t="str">
        <f t="shared" si="4"/>
        <v/>
      </c>
      <c r="AV71" s="258" t="str">
        <f t="shared" si="4"/>
        <v/>
      </c>
      <c r="AW71" s="259" t="str">
        <f t="shared" si="4"/>
        <v/>
      </c>
      <c r="AX71" s="985"/>
      <c r="AY71" s="986"/>
      <c r="AZ71" s="986"/>
      <c r="BA71" s="987"/>
      <c r="BB71" s="971"/>
      <c r="BC71" s="972"/>
      <c r="BD71" s="972"/>
      <c r="BE71" s="972"/>
      <c r="BF71" s="973"/>
    </row>
    <row r="72" spans="1:73" ht="18.75" customHeight="1" thickBot="1" x14ac:dyDescent="0.2">
      <c r="B72" s="933"/>
      <c r="C72" s="934"/>
      <c r="D72" s="934"/>
      <c r="E72" s="934"/>
      <c r="F72" s="934"/>
      <c r="G72" s="934"/>
      <c r="H72" s="934"/>
      <c r="I72" s="934"/>
      <c r="J72" s="934"/>
      <c r="K72" s="935"/>
      <c r="L72" s="841"/>
      <c r="M72" s="841"/>
      <c r="N72" s="841"/>
      <c r="O72" s="841"/>
      <c r="P72" s="841"/>
      <c r="Q72" s="841"/>
      <c r="R72" s="842"/>
      <c r="S72" s="265" t="str">
        <f t="shared" si="5"/>
        <v/>
      </c>
      <c r="T72" s="266" t="str">
        <f t="shared" si="4"/>
        <v/>
      </c>
      <c r="U72" s="266" t="str">
        <f t="shared" si="4"/>
        <v/>
      </c>
      <c r="V72" s="266" t="str">
        <f t="shared" si="4"/>
        <v/>
      </c>
      <c r="W72" s="266" t="str">
        <f t="shared" si="4"/>
        <v/>
      </c>
      <c r="X72" s="266" t="str">
        <f t="shared" si="4"/>
        <v/>
      </c>
      <c r="Y72" s="267" t="str">
        <f t="shared" si="4"/>
        <v/>
      </c>
      <c r="Z72" s="268" t="str">
        <f t="shared" si="4"/>
        <v/>
      </c>
      <c r="AA72" s="266" t="str">
        <f t="shared" si="4"/>
        <v/>
      </c>
      <c r="AB72" s="266" t="str">
        <f t="shared" si="4"/>
        <v/>
      </c>
      <c r="AC72" s="266" t="str">
        <f t="shared" si="4"/>
        <v/>
      </c>
      <c r="AD72" s="266" t="str">
        <f t="shared" si="4"/>
        <v/>
      </c>
      <c r="AE72" s="266" t="str">
        <f t="shared" si="4"/>
        <v/>
      </c>
      <c r="AF72" s="267" t="str">
        <f t="shared" si="4"/>
        <v/>
      </c>
      <c r="AG72" s="266" t="str">
        <f t="shared" si="4"/>
        <v/>
      </c>
      <c r="AH72" s="266" t="str">
        <f t="shared" si="4"/>
        <v/>
      </c>
      <c r="AI72" s="266" t="str">
        <f t="shared" si="4"/>
        <v/>
      </c>
      <c r="AJ72" s="266" t="str">
        <f t="shared" si="4"/>
        <v/>
      </c>
      <c r="AK72" s="266" t="str">
        <f t="shared" si="4"/>
        <v/>
      </c>
      <c r="AL72" s="266" t="str">
        <f t="shared" si="4"/>
        <v/>
      </c>
      <c r="AM72" s="267" t="str">
        <f t="shared" si="4"/>
        <v/>
      </c>
      <c r="AN72" s="266" t="str">
        <f t="shared" si="4"/>
        <v/>
      </c>
      <c r="AO72" s="266" t="str">
        <f t="shared" si="4"/>
        <v/>
      </c>
      <c r="AP72" s="266" t="str">
        <f t="shared" si="4"/>
        <v/>
      </c>
      <c r="AQ72" s="266" t="str">
        <f t="shared" si="4"/>
        <v/>
      </c>
      <c r="AR72" s="266" t="str">
        <f t="shared" si="4"/>
        <v/>
      </c>
      <c r="AS72" s="266" t="str">
        <f t="shared" si="4"/>
        <v/>
      </c>
      <c r="AT72" s="267" t="str">
        <f t="shared" si="4"/>
        <v/>
      </c>
      <c r="AU72" s="266" t="str">
        <f t="shared" si="4"/>
        <v/>
      </c>
      <c r="AV72" s="266" t="str">
        <f t="shared" si="4"/>
        <v/>
      </c>
      <c r="AW72" s="267" t="str">
        <f t="shared" si="4"/>
        <v/>
      </c>
      <c r="AX72" s="988"/>
      <c r="AY72" s="989"/>
      <c r="AZ72" s="989"/>
      <c r="BA72" s="990"/>
      <c r="BB72" s="974"/>
      <c r="BC72" s="975"/>
      <c r="BD72" s="975"/>
      <c r="BE72" s="975"/>
      <c r="BF72" s="976"/>
    </row>
    <row r="73" spans="1:73" ht="13.5" customHeight="1" x14ac:dyDescent="0.15">
      <c r="C73" s="269"/>
      <c r="D73" s="269"/>
      <c r="E73" s="269"/>
      <c r="F73" s="269"/>
      <c r="G73" s="270"/>
      <c r="H73" s="271"/>
      <c r="AF73" s="198"/>
    </row>
    <row r="74" spans="1:73" ht="11.45" customHeight="1" x14ac:dyDescent="0.15">
      <c r="A74" s="272"/>
      <c r="B74" s="272"/>
      <c r="C74" s="272"/>
      <c r="D74" s="272"/>
      <c r="E74" s="272"/>
      <c r="F74" s="272"/>
      <c r="G74" s="272"/>
      <c r="H74" s="273"/>
      <c r="I74" s="273"/>
      <c r="J74" s="273"/>
      <c r="K74" s="273"/>
      <c r="L74" s="273"/>
      <c r="M74" s="273"/>
      <c r="N74" s="273"/>
      <c r="O74" s="273"/>
      <c r="P74" s="273"/>
      <c r="Q74" s="273"/>
      <c r="R74" s="273"/>
      <c r="S74" s="273"/>
      <c r="T74" s="273"/>
      <c r="U74" s="273"/>
      <c r="V74" s="273"/>
      <c r="W74" s="273"/>
      <c r="X74" s="273"/>
      <c r="Y74" s="273"/>
      <c r="Z74" s="273"/>
      <c r="AA74" s="273"/>
      <c r="AB74" s="273"/>
      <c r="AC74" s="273"/>
      <c r="AD74" s="273"/>
      <c r="AE74" s="273"/>
      <c r="AF74" s="273"/>
      <c r="AG74" s="273"/>
      <c r="AH74" s="273"/>
      <c r="AI74" s="273"/>
      <c r="AJ74" s="273"/>
      <c r="AK74" s="273"/>
      <c r="AL74" s="273"/>
      <c r="AM74" s="273"/>
      <c r="AN74" s="273"/>
      <c r="AO74" s="273"/>
      <c r="AP74" s="273"/>
      <c r="AQ74" s="273"/>
      <c r="AR74" s="274"/>
      <c r="AS74" s="274"/>
      <c r="AT74" s="274"/>
      <c r="AU74" s="274"/>
      <c r="AV74" s="274"/>
      <c r="AW74" s="274"/>
      <c r="AX74" s="274"/>
      <c r="AY74" s="274"/>
      <c r="AZ74" s="274"/>
      <c r="BA74" s="274"/>
    </row>
    <row r="75" spans="1:73" ht="20.25" customHeight="1" x14ac:dyDescent="0.2">
      <c r="A75" s="275"/>
      <c r="B75" s="275"/>
      <c r="C75" s="272"/>
      <c r="D75" s="272"/>
      <c r="E75" s="272"/>
      <c r="F75" s="272"/>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275"/>
      <c r="AL75" s="275"/>
      <c r="AM75" s="275"/>
      <c r="AN75" s="275"/>
      <c r="AO75" s="275"/>
      <c r="AP75" s="275"/>
      <c r="AQ75" s="275"/>
      <c r="AR75" s="276"/>
      <c r="AS75" s="276"/>
      <c r="AT75" s="276"/>
      <c r="AU75" s="276"/>
      <c r="AV75" s="276"/>
      <c r="BN75" s="277"/>
      <c r="BO75" s="278"/>
      <c r="BP75" s="277"/>
      <c r="BQ75" s="277"/>
      <c r="BR75" s="277"/>
      <c r="BS75" s="243"/>
      <c r="BT75" s="279"/>
      <c r="BU75" s="279"/>
    </row>
    <row r="76" spans="1:73" ht="20.25" customHeight="1" x14ac:dyDescent="0.15">
      <c r="A76" s="272"/>
      <c r="B76" s="272"/>
      <c r="C76" s="280"/>
      <c r="D76" s="280"/>
      <c r="E76" s="280"/>
      <c r="F76" s="280"/>
      <c r="G76" s="280"/>
      <c r="H76" s="281"/>
      <c r="I76" s="281"/>
      <c r="J76" s="272"/>
      <c r="K76" s="272"/>
      <c r="L76" s="272"/>
      <c r="M76" s="272"/>
      <c r="N76" s="272"/>
      <c r="O76" s="272"/>
      <c r="P76" s="272"/>
      <c r="Q76" s="272"/>
      <c r="R76" s="272"/>
      <c r="S76" s="272"/>
      <c r="T76" s="272"/>
      <c r="U76" s="272"/>
      <c r="V76" s="272"/>
      <c r="W76" s="272"/>
      <c r="X76" s="272"/>
      <c r="Y76" s="272"/>
      <c r="Z76" s="272"/>
      <c r="AA76" s="272"/>
      <c r="AB76" s="272"/>
      <c r="AC76" s="272"/>
      <c r="AD76" s="272"/>
      <c r="AE76" s="272"/>
      <c r="AF76" s="272"/>
      <c r="AG76" s="272"/>
      <c r="AH76" s="272"/>
      <c r="AI76" s="272"/>
      <c r="AJ76" s="272"/>
      <c r="AK76" s="272"/>
      <c r="AL76" s="272"/>
      <c r="AM76" s="272"/>
      <c r="AN76" s="272"/>
      <c r="AO76" s="272"/>
      <c r="AP76" s="272"/>
      <c r="AQ76" s="272"/>
    </row>
    <row r="77" spans="1:73" ht="20.25" customHeight="1" x14ac:dyDescent="0.15">
      <c r="A77" s="272"/>
      <c r="B77" s="272"/>
      <c r="C77" s="280"/>
      <c r="D77" s="280"/>
      <c r="E77" s="280"/>
      <c r="F77" s="280"/>
      <c r="G77" s="280"/>
      <c r="H77" s="281"/>
      <c r="I77" s="281"/>
      <c r="J77" s="272"/>
      <c r="K77" s="272"/>
      <c r="L77" s="272"/>
      <c r="M77" s="272"/>
      <c r="N77" s="272"/>
      <c r="O77" s="272"/>
      <c r="P77" s="272"/>
      <c r="Q77" s="272"/>
      <c r="R77" s="272"/>
      <c r="S77" s="272"/>
      <c r="T77" s="272"/>
      <c r="U77" s="272"/>
      <c r="V77" s="272"/>
      <c r="W77" s="272"/>
      <c r="X77" s="272"/>
      <c r="Y77" s="272"/>
      <c r="Z77" s="272"/>
      <c r="AA77" s="272"/>
      <c r="AB77" s="272"/>
      <c r="AC77" s="272"/>
      <c r="AD77" s="272"/>
      <c r="AE77" s="272"/>
      <c r="AF77" s="272"/>
      <c r="AG77" s="272"/>
      <c r="AH77" s="272"/>
      <c r="AI77" s="272"/>
      <c r="AJ77" s="272"/>
      <c r="AK77" s="272"/>
      <c r="AL77" s="272"/>
      <c r="AM77" s="272"/>
      <c r="AN77" s="272"/>
      <c r="AO77" s="272"/>
      <c r="AP77" s="272"/>
      <c r="AQ77" s="272"/>
    </row>
    <row r="78" spans="1:73" ht="20.25" customHeight="1" x14ac:dyDescent="0.15">
      <c r="A78" s="272"/>
      <c r="B78" s="272"/>
      <c r="C78" s="281"/>
      <c r="D78" s="281"/>
      <c r="E78" s="281"/>
      <c r="F78" s="281"/>
      <c r="G78" s="281"/>
      <c r="H78" s="272"/>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2"/>
      <c r="AP78" s="272"/>
      <c r="AQ78" s="272"/>
    </row>
    <row r="79" spans="1:73" ht="20.25" customHeight="1" x14ac:dyDescent="0.15">
      <c r="A79" s="272"/>
      <c r="B79" s="272"/>
      <c r="C79" s="281"/>
      <c r="D79" s="281"/>
      <c r="E79" s="281"/>
      <c r="F79" s="281"/>
      <c r="G79" s="281"/>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c r="AJ79" s="272"/>
      <c r="AK79" s="272"/>
      <c r="AL79" s="272"/>
      <c r="AM79" s="272"/>
      <c r="AN79" s="272"/>
      <c r="AO79" s="272"/>
      <c r="AP79" s="272"/>
      <c r="AQ79" s="272"/>
    </row>
    <row r="80" spans="1:73" ht="20.25" customHeight="1" x14ac:dyDescent="0.15">
      <c r="A80" s="272"/>
      <c r="B80" s="272"/>
      <c r="C80" s="281"/>
      <c r="D80" s="281"/>
      <c r="E80" s="281"/>
      <c r="F80" s="281"/>
      <c r="G80" s="281"/>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272"/>
      <c r="AJ80" s="272"/>
      <c r="AK80" s="272"/>
      <c r="AL80" s="272"/>
      <c r="AM80" s="272"/>
      <c r="AN80" s="272"/>
      <c r="AO80" s="272"/>
      <c r="AP80" s="272"/>
      <c r="AQ80" s="272"/>
    </row>
    <row r="81" spans="3:7" ht="20.25" customHeight="1" x14ac:dyDescent="0.15">
      <c r="C81" s="198"/>
      <c r="D81" s="198"/>
      <c r="E81" s="198"/>
      <c r="F81" s="198"/>
      <c r="G81" s="198"/>
    </row>
  </sheetData>
  <sheetProtection sheet="1" insertColumns="0" deleteRows="0"/>
  <mergeCells count="247">
    <mergeCell ref="AZ62:BA62"/>
    <mergeCell ref="G67:R67"/>
    <mergeCell ref="B68:K72"/>
    <mergeCell ref="L68:R68"/>
    <mergeCell ref="L69:R69"/>
    <mergeCell ref="L70:R70"/>
    <mergeCell ref="L71:R71"/>
    <mergeCell ref="G62:K64"/>
    <mergeCell ref="M62:R62"/>
    <mergeCell ref="AX62:AY62"/>
    <mergeCell ref="G55:G57"/>
    <mergeCell ref="H55:K57"/>
    <mergeCell ref="L55:O57"/>
    <mergeCell ref="P55:R55"/>
    <mergeCell ref="BB62:BF72"/>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L72:R72"/>
    <mergeCell ref="AZ64:BA64"/>
    <mergeCell ref="G65:R65"/>
    <mergeCell ref="AX65:BA72"/>
    <mergeCell ref="G66:R6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AX52:AY52"/>
    <mergeCell ref="AZ52:BA52"/>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6:AY46"/>
    <mergeCell ref="AZ46:BA46"/>
    <mergeCell ref="BB46:BF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5"/>
  <conditionalFormatting sqref="S24 S65:BA72">
    <cfRule type="expression" dxfId="274" priority="275">
      <formula>INDIRECT(ADDRESS(ROW(),COLUMN()))=TRUNC(INDIRECT(ADDRESS(ROW(),COLUMN())))</formula>
    </cfRule>
  </conditionalFormatting>
  <conditionalFormatting sqref="S23">
    <cfRule type="expression" dxfId="273" priority="274">
      <formula>INDIRECT(ADDRESS(ROW(),COLUMN()))=TRUNC(INDIRECT(ADDRESS(ROW(),COLUMN())))</formula>
    </cfRule>
  </conditionalFormatting>
  <conditionalFormatting sqref="T24:Y24">
    <cfRule type="expression" dxfId="272" priority="273">
      <formula>INDIRECT(ADDRESS(ROW(),COLUMN()))=TRUNC(INDIRECT(ADDRESS(ROW(),COLUMN())))</formula>
    </cfRule>
  </conditionalFormatting>
  <conditionalFormatting sqref="T23:Y23">
    <cfRule type="expression" dxfId="271" priority="272">
      <formula>INDIRECT(ADDRESS(ROW(),COLUMN()))=TRUNC(INDIRECT(ADDRESS(ROW(),COLUMN())))</formula>
    </cfRule>
  </conditionalFormatting>
  <conditionalFormatting sqref="Z24">
    <cfRule type="expression" dxfId="270" priority="271">
      <formula>INDIRECT(ADDRESS(ROW(),COLUMN()))=TRUNC(INDIRECT(ADDRESS(ROW(),COLUMN())))</formula>
    </cfRule>
  </conditionalFormatting>
  <conditionalFormatting sqref="Z23">
    <cfRule type="expression" dxfId="269" priority="270">
      <formula>INDIRECT(ADDRESS(ROW(),COLUMN()))=TRUNC(INDIRECT(ADDRESS(ROW(),COLUMN())))</formula>
    </cfRule>
  </conditionalFormatting>
  <conditionalFormatting sqref="AA24:AF24">
    <cfRule type="expression" dxfId="268" priority="269">
      <formula>INDIRECT(ADDRESS(ROW(),COLUMN()))=TRUNC(INDIRECT(ADDRESS(ROW(),COLUMN())))</formula>
    </cfRule>
  </conditionalFormatting>
  <conditionalFormatting sqref="AA23:AF23">
    <cfRule type="expression" dxfId="267" priority="268">
      <formula>INDIRECT(ADDRESS(ROW(),COLUMN()))=TRUNC(INDIRECT(ADDRESS(ROW(),COLUMN())))</formula>
    </cfRule>
  </conditionalFormatting>
  <conditionalFormatting sqref="AG24">
    <cfRule type="expression" dxfId="266" priority="267">
      <formula>INDIRECT(ADDRESS(ROW(),COLUMN()))=TRUNC(INDIRECT(ADDRESS(ROW(),COLUMN())))</formula>
    </cfRule>
  </conditionalFormatting>
  <conditionalFormatting sqref="AG23">
    <cfRule type="expression" dxfId="265" priority="266">
      <formula>INDIRECT(ADDRESS(ROW(),COLUMN()))=TRUNC(INDIRECT(ADDRESS(ROW(),COLUMN())))</formula>
    </cfRule>
  </conditionalFormatting>
  <conditionalFormatting sqref="AH24:AM24">
    <cfRule type="expression" dxfId="264" priority="265">
      <formula>INDIRECT(ADDRESS(ROW(),COLUMN()))=TRUNC(INDIRECT(ADDRESS(ROW(),COLUMN())))</formula>
    </cfRule>
  </conditionalFormatting>
  <conditionalFormatting sqref="AH23:AM23">
    <cfRule type="expression" dxfId="263" priority="264">
      <formula>INDIRECT(ADDRESS(ROW(),COLUMN()))=TRUNC(INDIRECT(ADDRESS(ROW(),COLUMN())))</formula>
    </cfRule>
  </conditionalFormatting>
  <conditionalFormatting sqref="AN24">
    <cfRule type="expression" dxfId="262" priority="263">
      <formula>INDIRECT(ADDRESS(ROW(),COLUMN()))=TRUNC(INDIRECT(ADDRESS(ROW(),COLUMN())))</formula>
    </cfRule>
  </conditionalFormatting>
  <conditionalFormatting sqref="AN23">
    <cfRule type="expression" dxfId="261" priority="262">
      <formula>INDIRECT(ADDRESS(ROW(),COLUMN()))=TRUNC(INDIRECT(ADDRESS(ROW(),COLUMN())))</formula>
    </cfRule>
  </conditionalFormatting>
  <conditionalFormatting sqref="AO24:AT24">
    <cfRule type="expression" dxfId="260" priority="261">
      <formula>INDIRECT(ADDRESS(ROW(),COLUMN()))=TRUNC(INDIRECT(ADDRESS(ROW(),COLUMN())))</formula>
    </cfRule>
  </conditionalFormatting>
  <conditionalFormatting sqref="AO23:AT23">
    <cfRule type="expression" dxfId="259" priority="260">
      <formula>INDIRECT(ADDRESS(ROW(),COLUMN()))=TRUNC(INDIRECT(ADDRESS(ROW(),COLUMN())))</formula>
    </cfRule>
  </conditionalFormatting>
  <conditionalFormatting sqref="AU24">
    <cfRule type="expression" dxfId="258" priority="259">
      <formula>INDIRECT(ADDRESS(ROW(),COLUMN()))=TRUNC(INDIRECT(ADDRESS(ROW(),COLUMN())))</formula>
    </cfRule>
  </conditionalFormatting>
  <conditionalFormatting sqref="AU23">
    <cfRule type="expression" dxfId="257" priority="258">
      <formula>INDIRECT(ADDRESS(ROW(),COLUMN()))=TRUNC(INDIRECT(ADDRESS(ROW(),COLUMN())))</formula>
    </cfRule>
  </conditionalFormatting>
  <conditionalFormatting sqref="AV24:AW24">
    <cfRule type="expression" dxfId="256" priority="257">
      <formula>INDIRECT(ADDRESS(ROW(),COLUMN()))=TRUNC(INDIRECT(ADDRESS(ROW(),COLUMN())))</formula>
    </cfRule>
  </conditionalFormatting>
  <conditionalFormatting sqref="AV23:AW23">
    <cfRule type="expression" dxfId="255" priority="256">
      <formula>INDIRECT(ADDRESS(ROW(),COLUMN()))=TRUNC(INDIRECT(ADDRESS(ROW(),COLUMN())))</formula>
    </cfRule>
  </conditionalFormatting>
  <conditionalFormatting sqref="AX23:BA24">
    <cfRule type="expression" dxfId="254" priority="255">
      <formula>INDIRECT(ADDRESS(ROW(),COLUMN()))=TRUNC(INDIRECT(ADDRESS(ROW(),COLUMN())))</formula>
    </cfRule>
  </conditionalFormatting>
  <conditionalFormatting sqref="S27">
    <cfRule type="expression" dxfId="253" priority="254">
      <formula>INDIRECT(ADDRESS(ROW(),COLUMN()))=TRUNC(INDIRECT(ADDRESS(ROW(),COLUMN())))</formula>
    </cfRule>
  </conditionalFormatting>
  <conditionalFormatting sqref="S26">
    <cfRule type="expression" dxfId="252" priority="253">
      <formula>INDIRECT(ADDRESS(ROW(),COLUMN()))=TRUNC(INDIRECT(ADDRESS(ROW(),COLUMN())))</formula>
    </cfRule>
  </conditionalFormatting>
  <conditionalFormatting sqref="T27:Y27">
    <cfRule type="expression" dxfId="251" priority="252">
      <formula>INDIRECT(ADDRESS(ROW(),COLUMN()))=TRUNC(INDIRECT(ADDRESS(ROW(),COLUMN())))</formula>
    </cfRule>
  </conditionalFormatting>
  <conditionalFormatting sqref="T26:Y26">
    <cfRule type="expression" dxfId="250" priority="251">
      <formula>INDIRECT(ADDRESS(ROW(),COLUMN()))=TRUNC(INDIRECT(ADDRESS(ROW(),COLUMN())))</formula>
    </cfRule>
  </conditionalFormatting>
  <conditionalFormatting sqref="Z27">
    <cfRule type="expression" dxfId="249" priority="250">
      <formula>INDIRECT(ADDRESS(ROW(),COLUMN()))=TRUNC(INDIRECT(ADDRESS(ROW(),COLUMN())))</formula>
    </cfRule>
  </conditionalFormatting>
  <conditionalFormatting sqref="Z26">
    <cfRule type="expression" dxfId="248" priority="249">
      <formula>INDIRECT(ADDRESS(ROW(),COLUMN()))=TRUNC(INDIRECT(ADDRESS(ROW(),COLUMN())))</formula>
    </cfRule>
  </conditionalFormatting>
  <conditionalFormatting sqref="AA27:AF27">
    <cfRule type="expression" dxfId="247" priority="248">
      <formula>INDIRECT(ADDRESS(ROW(),COLUMN()))=TRUNC(INDIRECT(ADDRESS(ROW(),COLUMN())))</formula>
    </cfRule>
  </conditionalFormatting>
  <conditionalFormatting sqref="AA26:AF26">
    <cfRule type="expression" dxfId="246" priority="247">
      <formula>INDIRECT(ADDRESS(ROW(),COLUMN()))=TRUNC(INDIRECT(ADDRESS(ROW(),COLUMN())))</formula>
    </cfRule>
  </conditionalFormatting>
  <conditionalFormatting sqref="AG27">
    <cfRule type="expression" dxfId="245" priority="246">
      <formula>INDIRECT(ADDRESS(ROW(),COLUMN()))=TRUNC(INDIRECT(ADDRESS(ROW(),COLUMN())))</formula>
    </cfRule>
  </conditionalFormatting>
  <conditionalFormatting sqref="AG26">
    <cfRule type="expression" dxfId="244" priority="245">
      <formula>INDIRECT(ADDRESS(ROW(),COLUMN()))=TRUNC(INDIRECT(ADDRESS(ROW(),COLUMN())))</formula>
    </cfRule>
  </conditionalFormatting>
  <conditionalFormatting sqref="AH27:AM27">
    <cfRule type="expression" dxfId="243" priority="244">
      <formula>INDIRECT(ADDRESS(ROW(),COLUMN()))=TRUNC(INDIRECT(ADDRESS(ROW(),COLUMN())))</formula>
    </cfRule>
  </conditionalFormatting>
  <conditionalFormatting sqref="AH26:AM26">
    <cfRule type="expression" dxfId="242" priority="243">
      <formula>INDIRECT(ADDRESS(ROW(),COLUMN()))=TRUNC(INDIRECT(ADDRESS(ROW(),COLUMN())))</formula>
    </cfRule>
  </conditionalFormatting>
  <conditionalFormatting sqref="AN27">
    <cfRule type="expression" dxfId="241" priority="242">
      <formula>INDIRECT(ADDRESS(ROW(),COLUMN()))=TRUNC(INDIRECT(ADDRESS(ROW(),COLUMN())))</formula>
    </cfRule>
  </conditionalFormatting>
  <conditionalFormatting sqref="AN26">
    <cfRule type="expression" dxfId="240" priority="241">
      <formula>INDIRECT(ADDRESS(ROW(),COLUMN()))=TRUNC(INDIRECT(ADDRESS(ROW(),COLUMN())))</formula>
    </cfRule>
  </conditionalFormatting>
  <conditionalFormatting sqref="AO27:AT27">
    <cfRule type="expression" dxfId="239" priority="240">
      <formula>INDIRECT(ADDRESS(ROW(),COLUMN()))=TRUNC(INDIRECT(ADDRESS(ROW(),COLUMN())))</formula>
    </cfRule>
  </conditionalFormatting>
  <conditionalFormatting sqref="AO26:AT26">
    <cfRule type="expression" dxfId="238" priority="239">
      <formula>INDIRECT(ADDRESS(ROW(),COLUMN()))=TRUNC(INDIRECT(ADDRESS(ROW(),COLUMN())))</formula>
    </cfRule>
  </conditionalFormatting>
  <conditionalFormatting sqref="AU27">
    <cfRule type="expression" dxfId="237" priority="238">
      <formula>INDIRECT(ADDRESS(ROW(),COLUMN()))=TRUNC(INDIRECT(ADDRESS(ROW(),COLUMN())))</formula>
    </cfRule>
  </conditionalFormatting>
  <conditionalFormatting sqref="AU26">
    <cfRule type="expression" dxfId="236" priority="237">
      <formula>INDIRECT(ADDRESS(ROW(),COLUMN()))=TRUNC(INDIRECT(ADDRESS(ROW(),COLUMN())))</formula>
    </cfRule>
  </conditionalFormatting>
  <conditionalFormatting sqref="AV27:AW27">
    <cfRule type="expression" dxfId="235" priority="236">
      <formula>INDIRECT(ADDRESS(ROW(),COLUMN()))=TRUNC(INDIRECT(ADDRESS(ROW(),COLUMN())))</formula>
    </cfRule>
  </conditionalFormatting>
  <conditionalFormatting sqref="AV26:AW26">
    <cfRule type="expression" dxfId="234" priority="235">
      <formula>INDIRECT(ADDRESS(ROW(),COLUMN()))=TRUNC(INDIRECT(ADDRESS(ROW(),COLUMN())))</formula>
    </cfRule>
  </conditionalFormatting>
  <conditionalFormatting sqref="AX26:BA27">
    <cfRule type="expression" dxfId="233" priority="234">
      <formula>INDIRECT(ADDRESS(ROW(),COLUMN()))=TRUNC(INDIRECT(ADDRESS(ROW(),COLUMN())))</formula>
    </cfRule>
  </conditionalFormatting>
  <conditionalFormatting sqref="S30">
    <cfRule type="expression" dxfId="232" priority="233">
      <formula>INDIRECT(ADDRESS(ROW(),COLUMN()))=TRUNC(INDIRECT(ADDRESS(ROW(),COLUMN())))</formula>
    </cfRule>
  </conditionalFormatting>
  <conditionalFormatting sqref="S29">
    <cfRule type="expression" dxfId="231" priority="232">
      <formula>INDIRECT(ADDRESS(ROW(),COLUMN()))=TRUNC(INDIRECT(ADDRESS(ROW(),COLUMN())))</formula>
    </cfRule>
  </conditionalFormatting>
  <conditionalFormatting sqref="T30:Y30">
    <cfRule type="expression" dxfId="230" priority="231">
      <formula>INDIRECT(ADDRESS(ROW(),COLUMN()))=TRUNC(INDIRECT(ADDRESS(ROW(),COLUMN())))</formula>
    </cfRule>
  </conditionalFormatting>
  <conditionalFormatting sqref="T29:Y29">
    <cfRule type="expression" dxfId="229" priority="230">
      <formula>INDIRECT(ADDRESS(ROW(),COLUMN()))=TRUNC(INDIRECT(ADDRESS(ROW(),COLUMN())))</formula>
    </cfRule>
  </conditionalFormatting>
  <conditionalFormatting sqref="Z30">
    <cfRule type="expression" dxfId="228" priority="229">
      <formula>INDIRECT(ADDRESS(ROW(),COLUMN()))=TRUNC(INDIRECT(ADDRESS(ROW(),COLUMN())))</formula>
    </cfRule>
  </conditionalFormatting>
  <conditionalFormatting sqref="Z29">
    <cfRule type="expression" dxfId="227" priority="228">
      <formula>INDIRECT(ADDRESS(ROW(),COLUMN()))=TRUNC(INDIRECT(ADDRESS(ROW(),COLUMN())))</formula>
    </cfRule>
  </conditionalFormatting>
  <conditionalFormatting sqref="AA30:AF30">
    <cfRule type="expression" dxfId="226" priority="227">
      <formula>INDIRECT(ADDRESS(ROW(),COLUMN()))=TRUNC(INDIRECT(ADDRESS(ROW(),COLUMN())))</formula>
    </cfRule>
  </conditionalFormatting>
  <conditionalFormatting sqref="AA29:AF29">
    <cfRule type="expression" dxfId="225" priority="226">
      <formula>INDIRECT(ADDRESS(ROW(),COLUMN()))=TRUNC(INDIRECT(ADDRESS(ROW(),COLUMN())))</formula>
    </cfRule>
  </conditionalFormatting>
  <conditionalFormatting sqref="AG30">
    <cfRule type="expression" dxfId="224" priority="225">
      <formula>INDIRECT(ADDRESS(ROW(),COLUMN()))=TRUNC(INDIRECT(ADDRESS(ROW(),COLUMN())))</formula>
    </cfRule>
  </conditionalFormatting>
  <conditionalFormatting sqref="AG29">
    <cfRule type="expression" dxfId="223" priority="224">
      <formula>INDIRECT(ADDRESS(ROW(),COLUMN()))=TRUNC(INDIRECT(ADDRESS(ROW(),COLUMN())))</formula>
    </cfRule>
  </conditionalFormatting>
  <conditionalFormatting sqref="AH30:AM30">
    <cfRule type="expression" dxfId="222" priority="223">
      <formula>INDIRECT(ADDRESS(ROW(),COLUMN()))=TRUNC(INDIRECT(ADDRESS(ROW(),COLUMN())))</formula>
    </cfRule>
  </conditionalFormatting>
  <conditionalFormatting sqref="AH29:AM29">
    <cfRule type="expression" dxfId="221" priority="222">
      <formula>INDIRECT(ADDRESS(ROW(),COLUMN()))=TRUNC(INDIRECT(ADDRESS(ROW(),COLUMN())))</formula>
    </cfRule>
  </conditionalFormatting>
  <conditionalFormatting sqref="AN30">
    <cfRule type="expression" dxfId="220" priority="221">
      <formula>INDIRECT(ADDRESS(ROW(),COLUMN()))=TRUNC(INDIRECT(ADDRESS(ROW(),COLUMN())))</formula>
    </cfRule>
  </conditionalFormatting>
  <conditionalFormatting sqref="AN29">
    <cfRule type="expression" dxfId="219" priority="220">
      <formula>INDIRECT(ADDRESS(ROW(),COLUMN()))=TRUNC(INDIRECT(ADDRESS(ROW(),COLUMN())))</formula>
    </cfRule>
  </conditionalFormatting>
  <conditionalFormatting sqref="AO30:AT30">
    <cfRule type="expression" dxfId="218" priority="219">
      <formula>INDIRECT(ADDRESS(ROW(),COLUMN()))=TRUNC(INDIRECT(ADDRESS(ROW(),COLUMN())))</formula>
    </cfRule>
  </conditionalFormatting>
  <conditionalFormatting sqref="AO29:AT29">
    <cfRule type="expression" dxfId="217" priority="218">
      <formula>INDIRECT(ADDRESS(ROW(),COLUMN()))=TRUNC(INDIRECT(ADDRESS(ROW(),COLUMN())))</formula>
    </cfRule>
  </conditionalFormatting>
  <conditionalFormatting sqref="AU30">
    <cfRule type="expression" dxfId="216" priority="217">
      <formula>INDIRECT(ADDRESS(ROW(),COLUMN()))=TRUNC(INDIRECT(ADDRESS(ROW(),COLUMN())))</formula>
    </cfRule>
  </conditionalFormatting>
  <conditionalFormatting sqref="AU29">
    <cfRule type="expression" dxfId="215" priority="216">
      <formula>INDIRECT(ADDRESS(ROW(),COLUMN()))=TRUNC(INDIRECT(ADDRESS(ROW(),COLUMN())))</formula>
    </cfRule>
  </conditionalFormatting>
  <conditionalFormatting sqref="AV30:AW30">
    <cfRule type="expression" dxfId="214" priority="215">
      <formula>INDIRECT(ADDRESS(ROW(),COLUMN()))=TRUNC(INDIRECT(ADDRESS(ROW(),COLUMN())))</formula>
    </cfRule>
  </conditionalFormatting>
  <conditionalFormatting sqref="AV29:AW29">
    <cfRule type="expression" dxfId="213" priority="214">
      <formula>INDIRECT(ADDRESS(ROW(),COLUMN()))=TRUNC(INDIRECT(ADDRESS(ROW(),COLUMN())))</formula>
    </cfRule>
  </conditionalFormatting>
  <conditionalFormatting sqref="AX29:BA30">
    <cfRule type="expression" dxfId="212" priority="213">
      <formula>INDIRECT(ADDRESS(ROW(),COLUMN()))=TRUNC(INDIRECT(ADDRESS(ROW(),COLUMN())))</formula>
    </cfRule>
  </conditionalFormatting>
  <conditionalFormatting sqref="S33">
    <cfRule type="expression" dxfId="211" priority="212">
      <formula>INDIRECT(ADDRESS(ROW(),COLUMN()))=TRUNC(INDIRECT(ADDRESS(ROW(),COLUMN())))</formula>
    </cfRule>
  </conditionalFormatting>
  <conditionalFormatting sqref="S32">
    <cfRule type="expression" dxfId="210" priority="211">
      <formula>INDIRECT(ADDRESS(ROW(),COLUMN()))=TRUNC(INDIRECT(ADDRESS(ROW(),COLUMN())))</formula>
    </cfRule>
  </conditionalFormatting>
  <conditionalFormatting sqref="T33:Y33">
    <cfRule type="expression" dxfId="209" priority="210">
      <formula>INDIRECT(ADDRESS(ROW(),COLUMN()))=TRUNC(INDIRECT(ADDRESS(ROW(),COLUMN())))</formula>
    </cfRule>
  </conditionalFormatting>
  <conditionalFormatting sqref="T32:Y32">
    <cfRule type="expression" dxfId="208" priority="209">
      <formula>INDIRECT(ADDRESS(ROW(),COLUMN()))=TRUNC(INDIRECT(ADDRESS(ROW(),COLUMN())))</formula>
    </cfRule>
  </conditionalFormatting>
  <conditionalFormatting sqref="Z33">
    <cfRule type="expression" dxfId="207" priority="208">
      <formula>INDIRECT(ADDRESS(ROW(),COLUMN()))=TRUNC(INDIRECT(ADDRESS(ROW(),COLUMN())))</formula>
    </cfRule>
  </conditionalFormatting>
  <conditionalFormatting sqref="Z32">
    <cfRule type="expression" dxfId="206" priority="207">
      <formula>INDIRECT(ADDRESS(ROW(),COLUMN()))=TRUNC(INDIRECT(ADDRESS(ROW(),COLUMN())))</formula>
    </cfRule>
  </conditionalFormatting>
  <conditionalFormatting sqref="AA33:AF33">
    <cfRule type="expression" dxfId="205" priority="206">
      <formula>INDIRECT(ADDRESS(ROW(),COLUMN()))=TRUNC(INDIRECT(ADDRESS(ROW(),COLUMN())))</formula>
    </cfRule>
  </conditionalFormatting>
  <conditionalFormatting sqref="AA32:AF32">
    <cfRule type="expression" dxfId="204" priority="205">
      <formula>INDIRECT(ADDRESS(ROW(),COLUMN()))=TRUNC(INDIRECT(ADDRESS(ROW(),COLUMN())))</formula>
    </cfRule>
  </conditionalFormatting>
  <conditionalFormatting sqref="AG33">
    <cfRule type="expression" dxfId="203" priority="204">
      <formula>INDIRECT(ADDRESS(ROW(),COLUMN()))=TRUNC(INDIRECT(ADDRESS(ROW(),COLUMN())))</formula>
    </cfRule>
  </conditionalFormatting>
  <conditionalFormatting sqref="AG32">
    <cfRule type="expression" dxfId="202" priority="203">
      <formula>INDIRECT(ADDRESS(ROW(),COLUMN()))=TRUNC(INDIRECT(ADDRESS(ROW(),COLUMN())))</formula>
    </cfRule>
  </conditionalFormatting>
  <conditionalFormatting sqref="AH33:AM33">
    <cfRule type="expression" dxfId="201" priority="202">
      <formula>INDIRECT(ADDRESS(ROW(),COLUMN()))=TRUNC(INDIRECT(ADDRESS(ROW(),COLUMN())))</formula>
    </cfRule>
  </conditionalFormatting>
  <conditionalFormatting sqref="AH32:AM32">
    <cfRule type="expression" dxfId="200" priority="201">
      <formula>INDIRECT(ADDRESS(ROW(),COLUMN()))=TRUNC(INDIRECT(ADDRESS(ROW(),COLUMN())))</formula>
    </cfRule>
  </conditionalFormatting>
  <conditionalFormatting sqref="AN33">
    <cfRule type="expression" dxfId="199" priority="200">
      <formula>INDIRECT(ADDRESS(ROW(),COLUMN()))=TRUNC(INDIRECT(ADDRESS(ROW(),COLUMN())))</formula>
    </cfRule>
  </conditionalFormatting>
  <conditionalFormatting sqref="AN32">
    <cfRule type="expression" dxfId="198" priority="199">
      <formula>INDIRECT(ADDRESS(ROW(),COLUMN()))=TRUNC(INDIRECT(ADDRESS(ROW(),COLUMN())))</formula>
    </cfRule>
  </conditionalFormatting>
  <conditionalFormatting sqref="AO33:AT33">
    <cfRule type="expression" dxfId="197" priority="198">
      <formula>INDIRECT(ADDRESS(ROW(),COLUMN()))=TRUNC(INDIRECT(ADDRESS(ROW(),COLUMN())))</formula>
    </cfRule>
  </conditionalFormatting>
  <conditionalFormatting sqref="AO32:AT32">
    <cfRule type="expression" dxfId="196" priority="197">
      <formula>INDIRECT(ADDRESS(ROW(),COLUMN()))=TRUNC(INDIRECT(ADDRESS(ROW(),COLUMN())))</formula>
    </cfRule>
  </conditionalFormatting>
  <conditionalFormatting sqref="AU33">
    <cfRule type="expression" dxfId="195" priority="196">
      <formula>INDIRECT(ADDRESS(ROW(),COLUMN()))=TRUNC(INDIRECT(ADDRESS(ROW(),COLUMN())))</formula>
    </cfRule>
  </conditionalFormatting>
  <conditionalFormatting sqref="AU32">
    <cfRule type="expression" dxfId="194" priority="195">
      <formula>INDIRECT(ADDRESS(ROW(),COLUMN()))=TRUNC(INDIRECT(ADDRESS(ROW(),COLUMN())))</formula>
    </cfRule>
  </conditionalFormatting>
  <conditionalFormatting sqref="AV33:AW33">
    <cfRule type="expression" dxfId="193" priority="194">
      <formula>INDIRECT(ADDRESS(ROW(),COLUMN()))=TRUNC(INDIRECT(ADDRESS(ROW(),COLUMN())))</formula>
    </cfRule>
  </conditionalFormatting>
  <conditionalFormatting sqref="AV32:AW32">
    <cfRule type="expression" dxfId="192" priority="193">
      <formula>INDIRECT(ADDRESS(ROW(),COLUMN()))=TRUNC(INDIRECT(ADDRESS(ROW(),COLUMN())))</formula>
    </cfRule>
  </conditionalFormatting>
  <conditionalFormatting sqref="AX32:BA33">
    <cfRule type="expression" dxfId="191" priority="192">
      <formula>INDIRECT(ADDRESS(ROW(),COLUMN()))=TRUNC(INDIRECT(ADDRESS(ROW(),COLUMN())))</formula>
    </cfRule>
  </conditionalFormatting>
  <conditionalFormatting sqref="S36">
    <cfRule type="expression" dxfId="190" priority="191">
      <formula>INDIRECT(ADDRESS(ROW(),COLUMN()))=TRUNC(INDIRECT(ADDRESS(ROW(),COLUMN())))</formula>
    </cfRule>
  </conditionalFormatting>
  <conditionalFormatting sqref="S35">
    <cfRule type="expression" dxfId="189" priority="190">
      <formula>INDIRECT(ADDRESS(ROW(),COLUMN()))=TRUNC(INDIRECT(ADDRESS(ROW(),COLUMN())))</formula>
    </cfRule>
  </conditionalFormatting>
  <conditionalFormatting sqref="T36:Y36">
    <cfRule type="expression" dxfId="188" priority="189">
      <formula>INDIRECT(ADDRESS(ROW(),COLUMN()))=TRUNC(INDIRECT(ADDRESS(ROW(),COLUMN())))</formula>
    </cfRule>
  </conditionalFormatting>
  <conditionalFormatting sqref="T35:Y35">
    <cfRule type="expression" dxfId="187" priority="188">
      <formula>INDIRECT(ADDRESS(ROW(),COLUMN()))=TRUNC(INDIRECT(ADDRESS(ROW(),COLUMN())))</formula>
    </cfRule>
  </conditionalFormatting>
  <conditionalFormatting sqref="Z36">
    <cfRule type="expression" dxfId="186" priority="187">
      <formula>INDIRECT(ADDRESS(ROW(),COLUMN()))=TRUNC(INDIRECT(ADDRESS(ROW(),COLUMN())))</formula>
    </cfRule>
  </conditionalFormatting>
  <conditionalFormatting sqref="Z35">
    <cfRule type="expression" dxfId="185" priority="186">
      <formula>INDIRECT(ADDRESS(ROW(),COLUMN()))=TRUNC(INDIRECT(ADDRESS(ROW(),COLUMN())))</formula>
    </cfRule>
  </conditionalFormatting>
  <conditionalFormatting sqref="AA36:AF36">
    <cfRule type="expression" dxfId="184" priority="185">
      <formula>INDIRECT(ADDRESS(ROW(),COLUMN()))=TRUNC(INDIRECT(ADDRESS(ROW(),COLUMN())))</formula>
    </cfRule>
  </conditionalFormatting>
  <conditionalFormatting sqref="AA35:AF35">
    <cfRule type="expression" dxfId="183" priority="184">
      <formula>INDIRECT(ADDRESS(ROW(),COLUMN()))=TRUNC(INDIRECT(ADDRESS(ROW(),COLUMN())))</formula>
    </cfRule>
  </conditionalFormatting>
  <conditionalFormatting sqref="AG36">
    <cfRule type="expression" dxfId="182" priority="183">
      <formula>INDIRECT(ADDRESS(ROW(),COLUMN()))=TRUNC(INDIRECT(ADDRESS(ROW(),COLUMN())))</formula>
    </cfRule>
  </conditionalFormatting>
  <conditionalFormatting sqref="AG35">
    <cfRule type="expression" dxfId="181" priority="182">
      <formula>INDIRECT(ADDRESS(ROW(),COLUMN()))=TRUNC(INDIRECT(ADDRESS(ROW(),COLUMN())))</formula>
    </cfRule>
  </conditionalFormatting>
  <conditionalFormatting sqref="AH36:AM36">
    <cfRule type="expression" dxfId="180" priority="181">
      <formula>INDIRECT(ADDRESS(ROW(),COLUMN()))=TRUNC(INDIRECT(ADDRESS(ROW(),COLUMN())))</formula>
    </cfRule>
  </conditionalFormatting>
  <conditionalFormatting sqref="AH35:AM35">
    <cfRule type="expression" dxfId="179" priority="180">
      <formula>INDIRECT(ADDRESS(ROW(),COLUMN()))=TRUNC(INDIRECT(ADDRESS(ROW(),COLUMN())))</formula>
    </cfRule>
  </conditionalFormatting>
  <conditionalFormatting sqref="AN36">
    <cfRule type="expression" dxfId="178" priority="179">
      <formula>INDIRECT(ADDRESS(ROW(),COLUMN()))=TRUNC(INDIRECT(ADDRESS(ROW(),COLUMN())))</formula>
    </cfRule>
  </conditionalFormatting>
  <conditionalFormatting sqref="AN35">
    <cfRule type="expression" dxfId="177" priority="178">
      <formula>INDIRECT(ADDRESS(ROW(),COLUMN()))=TRUNC(INDIRECT(ADDRESS(ROW(),COLUMN())))</formula>
    </cfRule>
  </conditionalFormatting>
  <conditionalFormatting sqref="AO36:AT36">
    <cfRule type="expression" dxfId="176" priority="177">
      <formula>INDIRECT(ADDRESS(ROW(),COLUMN()))=TRUNC(INDIRECT(ADDRESS(ROW(),COLUMN())))</formula>
    </cfRule>
  </conditionalFormatting>
  <conditionalFormatting sqref="AO35:AT35">
    <cfRule type="expression" dxfId="175" priority="176">
      <formula>INDIRECT(ADDRESS(ROW(),COLUMN()))=TRUNC(INDIRECT(ADDRESS(ROW(),COLUMN())))</formula>
    </cfRule>
  </conditionalFormatting>
  <conditionalFormatting sqref="AU36">
    <cfRule type="expression" dxfId="174" priority="175">
      <formula>INDIRECT(ADDRESS(ROW(),COLUMN()))=TRUNC(INDIRECT(ADDRESS(ROW(),COLUMN())))</formula>
    </cfRule>
  </conditionalFormatting>
  <conditionalFormatting sqref="AU35">
    <cfRule type="expression" dxfId="173" priority="174">
      <formula>INDIRECT(ADDRESS(ROW(),COLUMN()))=TRUNC(INDIRECT(ADDRESS(ROW(),COLUMN())))</formula>
    </cfRule>
  </conditionalFormatting>
  <conditionalFormatting sqref="AV36:AW36">
    <cfRule type="expression" dxfId="172" priority="173">
      <formula>INDIRECT(ADDRESS(ROW(),COLUMN()))=TRUNC(INDIRECT(ADDRESS(ROW(),COLUMN())))</formula>
    </cfRule>
  </conditionalFormatting>
  <conditionalFormatting sqref="AV35:AW35">
    <cfRule type="expression" dxfId="171" priority="172">
      <formula>INDIRECT(ADDRESS(ROW(),COLUMN()))=TRUNC(INDIRECT(ADDRESS(ROW(),COLUMN())))</formula>
    </cfRule>
  </conditionalFormatting>
  <conditionalFormatting sqref="AX35:BA36">
    <cfRule type="expression" dxfId="170" priority="171">
      <formula>INDIRECT(ADDRESS(ROW(),COLUMN()))=TRUNC(INDIRECT(ADDRESS(ROW(),COLUMN())))</formula>
    </cfRule>
  </conditionalFormatting>
  <conditionalFormatting sqref="S39">
    <cfRule type="expression" dxfId="169" priority="170">
      <formula>INDIRECT(ADDRESS(ROW(),COLUMN()))=TRUNC(INDIRECT(ADDRESS(ROW(),COLUMN())))</formula>
    </cfRule>
  </conditionalFormatting>
  <conditionalFormatting sqref="S38">
    <cfRule type="expression" dxfId="168" priority="169">
      <formula>INDIRECT(ADDRESS(ROW(),COLUMN()))=TRUNC(INDIRECT(ADDRESS(ROW(),COLUMN())))</formula>
    </cfRule>
  </conditionalFormatting>
  <conditionalFormatting sqref="T39:Y39">
    <cfRule type="expression" dxfId="167" priority="168">
      <formula>INDIRECT(ADDRESS(ROW(),COLUMN()))=TRUNC(INDIRECT(ADDRESS(ROW(),COLUMN())))</formula>
    </cfRule>
  </conditionalFormatting>
  <conditionalFormatting sqref="T38:Y38">
    <cfRule type="expression" dxfId="166" priority="167">
      <formula>INDIRECT(ADDRESS(ROW(),COLUMN()))=TRUNC(INDIRECT(ADDRESS(ROW(),COLUMN())))</formula>
    </cfRule>
  </conditionalFormatting>
  <conditionalFormatting sqref="Z39">
    <cfRule type="expression" dxfId="165" priority="166">
      <formula>INDIRECT(ADDRESS(ROW(),COLUMN()))=TRUNC(INDIRECT(ADDRESS(ROW(),COLUMN())))</formula>
    </cfRule>
  </conditionalFormatting>
  <conditionalFormatting sqref="Z38">
    <cfRule type="expression" dxfId="164" priority="165">
      <formula>INDIRECT(ADDRESS(ROW(),COLUMN()))=TRUNC(INDIRECT(ADDRESS(ROW(),COLUMN())))</formula>
    </cfRule>
  </conditionalFormatting>
  <conditionalFormatting sqref="AA39:AF39">
    <cfRule type="expression" dxfId="163" priority="164">
      <formula>INDIRECT(ADDRESS(ROW(),COLUMN()))=TRUNC(INDIRECT(ADDRESS(ROW(),COLUMN())))</formula>
    </cfRule>
  </conditionalFormatting>
  <conditionalFormatting sqref="AA38:AF38">
    <cfRule type="expression" dxfId="162" priority="163">
      <formula>INDIRECT(ADDRESS(ROW(),COLUMN()))=TRUNC(INDIRECT(ADDRESS(ROW(),COLUMN())))</formula>
    </cfRule>
  </conditionalFormatting>
  <conditionalFormatting sqref="AG39">
    <cfRule type="expression" dxfId="161" priority="162">
      <formula>INDIRECT(ADDRESS(ROW(),COLUMN()))=TRUNC(INDIRECT(ADDRESS(ROW(),COLUMN())))</formula>
    </cfRule>
  </conditionalFormatting>
  <conditionalFormatting sqref="AG38">
    <cfRule type="expression" dxfId="160" priority="161">
      <formula>INDIRECT(ADDRESS(ROW(),COLUMN()))=TRUNC(INDIRECT(ADDRESS(ROW(),COLUMN())))</formula>
    </cfRule>
  </conditionalFormatting>
  <conditionalFormatting sqref="AH39:AM39">
    <cfRule type="expression" dxfId="159" priority="160">
      <formula>INDIRECT(ADDRESS(ROW(),COLUMN()))=TRUNC(INDIRECT(ADDRESS(ROW(),COLUMN())))</formula>
    </cfRule>
  </conditionalFormatting>
  <conditionalFormatting sqref="AH38:AM38">
    <cfRule type="expression" dxfId="158" priority="159">
      <formula>INDIRECT(ADDRESS(ROW(),COLUMN()))=TRUNC(INDIRECT(ADDRESS(ROW(),COLUMN())))</formula>
    </cfRule>
  </conditionalFormatting>
  <conditionalFormatting sqref="AN39">
    <cfRule type="expression" dxfId="157" priority="158">
      <formula>INDIRECT(ADDRESS(ROW(),COLUMN()))=TRUNC(INDIRECT(ADDRESS(ROW(),COLUMN())))</formula>
    </cfRule>
  </conditionalFormatting>
  <conditionalFormatting sqref="AN38">
    <cfRule type="expression" dxfId="156" priority="157">
      <formula>INDIRECT(ADDRESS(ROW(),COLUMN()))=TRUNC(INDIRECT(ADDRESS(ROW(),COLUMN())))</formula>
    </cfRule>
  </conditionalFormatting>
  <conditionalFormatting sqref="AO39:AT39">
    <cfRule type="expression" dxfId="155" priority="156">
      <formula>INDIRECT(ADDRESS(ROW(),COLUMN()))=TRUNC(INDIRECT(ADDRESS(ROW(),COLUMN())))</formula>
    </cfRule>
  </conditionalFormatting>
  <conditionalFormatting sqref="AO38:AT38">
    <cfRule type="expression" dxfId="154" priority="155">
      <formula>INDIRECT(ADDRESS(ROW(),COLUMN()))=TRUNC(INDIRECT(ADDRESS(ROW(),COLUMN())))</formula>
    </cfRule>
  </conditionalFormatting>
  <conditionalFormatting sqref="AU39">
    <cfRule type="expression" dxfId="153" priority="154">
      <formula>INDIRECT(ADDRESS(ROW(),COLUMN()))=TRUNC(INDIRECT(ADDRESS(ROW(),COLUMN())))</formula>
    </cfRule>
  </conditionalFormatting>
  <conditionalFormatting sqref="AU38">
    <cfRule type="expression" dxfId="152" priority="153">
      <formula>INDIRECT(ADDRESS(ROW(),COLUMN()))=TRUNC(INDIRECT(ADDRESS(ROW(),COLUMN())))</formula>
    </cfRule>
  </conditionalFormatting>
  <conditionalFormatting sqref="AV39:AW39">
    <cfRule type="expression" dxfId="151" priority="152">
      <formula>INDIRECT(ADDRESS(ROW(),COLUMN()))=TRUNC(INDIRECT(ADDRESS(ROW(),COLUMN())))</formula>
    </cfRule>
  </conditionalFormatting>
  <conditionalFormatting sqref="AV38:AW38">
    <cfRule type="expression" dxfId="150" priority="151">
      <formula>INDIRECT(ADDRESS(ROW(),COLUMN()))=TRUNC(INDIRECT(ADDRESS(ROW(),COLUMN())))</formula>
    </cfRule>
  </conditionalFormatting>
  <conditionalFormatting sqref="AX38:BA39">
    <cfRule type="expression" dxfId="149" priority="150">
      <formula>INDIRECT(ADDRESS(ROW(),COLUMN()))=TRUNC(INDIRECT(ADDRESS(ROW(),COLUMN())))</formula>
    </cfRule>
  </conditionalFormatting>
  <conditionalFormatting sqref="S42">
    <cfRule type="expression" dxfId="148" priority="149">
      <formula>INDIRECT(ADDRESS(ROW(),COLUMN()))=TRUNC(INDIRECT(ADDRESS(ROW(),COLUMN())))</formula>
    </cfRule>
  </conditionalFormatting>
  <conditionalFormatting sqref="S41">
    <cfRule type="expression" dxfId="147" priority="148">
      <formula>INDIRECT(ADDRESS(ROW(),COLUMN()))=TRUNC(INDIRECT(ADDRESS(ROW(),COLUMN())))</formula>
    </cfRule>
  </conditionalFormatting>
  <conditionalFormatting sqref="T42:Y42">
    <cfRule type="expression" dxfId="146" priority="147">
      <formula>INDIRECT(ADDRESS(ROW(),COLUMN()))=TRUNC(INDIRECT(ADDRESS(ROW(),COLUMN())))</formula>
    </cfRule>
  </conditionalFormatting>
  <conditionalFormatting sqref="T41:Y41">
    <cfRule type="expression" dxfId="145" priority="146">
      <formula>INDIRECT(ADDRESS(ROW(),COLUMN()))=TRUNC(INDIRECT(ADDRESS(ROW(),COLUMN())))</formula>
    </cfRule>
  </conditionalFormatting>
  <conditionalFormatting sqref="Z42">
    <cfRule type="expression" dxfId="144" priority="145">
      <formula>INDIRECT(ADDRESS(ROW(),COLUMN()))=TRUNC(INDIRECT(ADDRESS(ROW(),COLUMN())))</formula>
    </cfRule>
  </conditionalFormatting>
  <conditionalFormatting sqref="Z41">
    <cfRule type="expression" dxfId="143" priority="144">
      <formula>INDIRECT(ADDRESS(ROW(),COLUMN()))=TRUNC(INDIRECT(ADDRESS(ROW(),COLUMN())))</formula>
    </cfRule>
  </conditionalFormatting>
  <conditionalFormatting sqref="AA42:AF42">
    <cfRule type="expression" dxfId="142" priority="143">
      <formula>INDIRECT(ADDRESS(ROW(),COLUMN()))=TRUNC(INDIRECT(ADDRESS(ROW(),COLUMN())))</formula>
    </cfRule>
  </conditionalFormatting>
  <conditionalFormatting sqref="AA41:AF41">
    <cfRule type="expression" dxfId="141" priority="142">
      <formula>INDIRECT(ADDRESS(ROW(),COLUMN()))=TRUNC(INDIRECT(ADDRESS(ROW(),COLUMN())))</formula>
    </cfRule>
  </conditionalFormatting>
  <conditionalFormatting sqref="AG42">
    <cfRule type="expression" dxfId="140" priority="141">
      <formula>INDIRECT(ADDRESS(ROW(),COLUMN()))=TRUNC(INDIRECT(ADDRESS(ROW(),COLUMN())))</formula>
    </cfRule>
  </conditionalFormatting>
  <conditionalFormatting sqref="AG41">
    <cfRule type="expression" dxfId="139" priority="140">
      <formula>INDIRECT(ADDRESS(ROW(),COLUMN()))=TRUNC(INDIRECT(ADDRESS(ROW(),COLUMN())))</formula>
    </cfRule>
  </conditionalFormatting>
  <conditionalFormatting sqref="AH42:AM42">
    <cfRule type="expression" dxfId="138" priority="139">
      <formula>INDIRECT(ADDRESS(ROW(),COLUMN()))=TRUNC(INDIRECT(ADDRESS(ROW(),COLUMN())))</formula>
    </cfRule>
  </conditionalFormatting>
  <conditionalFormatting sqref="AH41:AM41">
    <cfRule type="expression" dxfId="137" priority="138">
      <formula>INDIRECT(ADDRESS(ROW(),COLUMN()))=TRUNC(INDIRECT(ADDRESS(ROW(),COLUMN())))</formula>
    </cfRule>
  </conditionalFormatting>
  <conditionalFormatting sqref="AN42">
    <cfRule type="expression" dxfId="136" priority="137">
      <formula>INDIRECT(ADDRESS(ROW(),COLUMN()))=TRUNC(INDIRECT(ADDRESS(ROW(),COLUMN())))</formula>
    </cfRule>
  </conditionalFormatting>
  <conditionalFormatting sqref="AN41">
    <cfRule type="expression" dxfId="135" priority="136">
      <formula>INDIRECT(ADDRESS(ROW(),COLUMN()))=TRUNC(INDIRECT(ADDRESS(ROW(),COLUMN())))</formula>
    </cfRule>
  </conditionalFormatting>
  <conditionalFormatting sqref="AO42:AT42">
    <cfRule type="expression" dxfId="134" priority="135">
      <formula>INDIRECT(ADDRESS(ROW(),COLUMN()))=TRUNC(INDIRECT(ADDRESS(ROW(),COLUMN())))</formula>
    </cfRule>
  </conditionalFormatting>
  <conditionalFormatting sqref="AO41:AT41">
    <cfRule type="expression" dxfId="133" priority="134">
      <formula>INDIRECT(ADDRESS(ROW(),COLUMN()))=TRUNC(INDIRECT(ADDRESS(ROW(),COLUMN())))</formula>
    </cfRule>
  </conditionalFormatting>
  <conditionalFormatting sqref="AU42">
    <cfRule type="expression" dxfId="132" priority="133">
      <formula>INDIRECT(ADDRESS(ROW(),COLUMN()))=TRUNC(INDIRECT(ADDRESS(ROW(),COLUMN())))</formula>
    </cfRule>
  </conditionalFormatting>
  <conditionalFormatting sqref="AU41">
    <cfRule type="expression" dxfId="131" priority="132">
      <formula>INDIRECT(ADDRESS(ROW(),COLUMN()))=TRUNC(INDIRECT(ADDRESS(ROW(),COLUMN())))</formula>
    </cfRule>
  </conditionalFormatting>
  <conditionalFormatting sqref="AV42:AW42">
    <cfRule type="expression" dxfId="130" priority="131">
      <formula>INDIRECT(ADDRESS(ROW(),COLUMN()))=TRUNC(INDIRECT(ADDRESS(ROW(),COLUMN())))</formula>
    </cfRule>
  </conditionalFormatting>
  <conditionalFormatting sqref="AV41:AW41">
    <cfRule type="expression" dxfId="129" priority="130">
      <formula>INDIRECT(ADDRESS(ROW(),COLUMN()))=TRUNC(INDIRECT(ADDRESS(ROW(),COLUMN())))</formula>
    </cfRule>
  </conditionalFormatting>
  <conditionalFormatting sqref="AX41:BA42">
    <cfRule type="expression" dxfId="128" priority="129">
      <formula>INDIRECT(ADDRESS(ROW(),COLUMN()))=TRUNC(INDIRECT(ADDRESS(ROW(),COLUMN())))</formula>
    </cfRule>
  </conditionalFormatting>
  <conditionalFormatting sqref="S45">
    <cfRule type="expression" dxfId="127" priority="128">
      <formula>INDIRECT(ADDRESS(ROW(),COLUMN()))=TRUNC(INDIRECT(ADDRESS(ROW(),COLUMN())))</formula>
    </cfRule>
  </conditionalFormatting>
  <conditionalFormatting sqref="S44">
    <cfRule type="expression" dxfId="126" priority="127">
      <formula>INDIRECT(ADDRESS(ROW(),COLUMN()))=TRUNC(INDIRECT(ADDRESS(ROW(),COLUMN())))</formula>
    </cfRule>
  </conditionalFormatting>
  <conditionalFormatting sqref="T45:Y45">
    <cfRule type="expression" dxfId="125" priority="126">
      <formula>INDIRECT(ADDRESS(ROW(),COLUMN()))=TRUNC(INDIRECT(ADDRESS(ROW(),COLUMN())))</formula>
    </cfRule>
  </conditionalFormatting>
  <conditionalFormatting sqref="T44:Y44">
    <cfRule type="expression" dxfId="124" priority="125">
      <formula>INDIRECT(ADDRESS(ROW(),COLUMN()))=TRUNC(INDIRECT(ADDRESS(ROW(),COLUMN())))</formula>
    </cfRule>
  </conditionalFormatting>
  <conditionalFormatting sqref="Z45">
    <cfRule type="expression" dxfId="123" priority="124">
      <formula>INDIRECT(ADDRESS(ROW(),COLUMN()))=TRUNC(INDIRECT(ADDRESS(ROW(),COLUMN())))</formula>
    </cfRule>
  </conditionalFormatting>
  <conditionalFormatting sqref="Z44">
    <cfRule type="expression" dxfId="122" priority="123">
      <formula>INDIRECT(ADDRESS(ROW(),COLUMN()))=TRUNC(INDIRECT(ADDRESS(ROW(),COLUMN())))</formula>
    </cfRule>
  </conditionalFormatting>
  <conditionalFormatting sqref="AA45:AF45">
    <cfRule type="expression" dxfId="121" priority="122">
      <formula>INDIRECT(ADDRESS(ROW(),COLUMN()))=TRUNC(INDIRECT(ADDRESS(ROW(),COLUMN())))</formula>
    </cfRule>
  </conditionalFormatting>
  <conditionalFormatting sqref="AA44:AF44">
    <cfRule type="expression" dxfId="120" priority="121">
      <formula>INDIRECT(ADDRESS(ROW(),COLUMN()))=TRUNC(INDIRECT(ADDRESS(ROW(),COLUMN())))</formula>
    </cfRule>
  </conditionalFormatting>
  <conditionalFormatting sqref="AG45">
    <cfRule type="expression" dxfId="119" priority="120">
      <formula>INDIRECT(ADDRESS(ROW(),COLUMN()))=TRUNC(INDIRECT(ADDRESS(ROW(),COLUMN())))</formula>
    </cfRule>
  </conditionalFormatting>
  <conditionalFormatting sqref="AG44">
    <cfRule type="expression" dxfId="118" priority="119">
      <formula>INDIRECT(ADDRESS(ROW(),COLUMN()))=TRUNC(INDIRECT(ADDRESS(ROW(),COLUMN())))</formula>
    </cfRule>
  </conditionalFormatting>
  <conditionalFormatting sqref="AH45:AM45">
    <cfRule type="expression" dxfId="117" priority="118">
      <formula>INDIRECT(ADDRESS(ROW(),COLUMN()))=TRUNC(INDIRECT(ADDRESS(ROW(),COLUMN())))</formula>
    </cfRule>
  </conditionalFormatting>
  <conditionalFormatting sqref="AH44:AM44">
    <cfRule type="expression" dxfId="116" priority="117">
      <formula>INDIRECT(ADDRESS(ROW(),COLUMN()))=TRUNC(INDIRECT(ADDRESS(ROW(),COLUMN())))</formula>
    </cfRule>
  </conditionalFormatting>
  <conditionalFormatting sqref="AN45">
    <cfRule type="expression" dxfId="115" priority="116">
      <formula>INDIRECT(ADDRESS(ROW(),COLUMN()))=TRUNC(INDIRECT(ADDRESS(ROW(),COLUMN())))</formula>
    </cfRule>
  </conditionalFormatting>
  <conditionalFormatting sqref="AN44">
    <cfRule type="expression" dxfId="114" priority="115">
      <formula>INDIRECT(ADDRESS(ROW(),COLUMN()))=TRUNC(INDIRECT(ADDRESS(ROW(),COLUMN())))</formula>
    </cfRule>
  </conditionalFormatting>
  <conditionalFormatting sqref="AO45:AT45">
    <cfRule type="expression" dxfId="113" priority="114">
      <formula>INDIRECT(ADDRESS(ROW(),COLUMN()))=TRUNC(INDIRECT(ADDRESS(ROW(),COLUMN())))</formula>
    </cfRule>
  </conditionalFormatting>
  <conditionalFormatting sqref="AO44:AT44">
    <cfRule type="expression" dxfId="112" priority="113">
      <formula>INDIRECT(ADDRESS(ROW(),COLUMN()))=TRUNC(INDIRECT(ADDRESS(ROW(),COLUMN())))</formula>
    </cfRule>
  </conditionalFormatting>
  <conditionalFormatting sqref="AU45">
    <cfRule type="expression" dxfId="111" priority="112">
      <formula>INDIRECT(ADDRESS(ROW(),COLUMN()))=TRUNC(INDIRECT(ADDRESS(ROW(),COLUMN())))</formula>
    </cfRule>
  </conditionalFormatting>
  <conditionalFormatting sqref="AU44">
    <cfRule type="expression" dxfId="110" priority="111">
      <formula>INDIRECT(ADDRESS(ROW(),COLUMN()))=TRUNC(INDIRECT(ADDRESS(ROW(),COLUMN())))</formula>
    </cfRule>
  </conditionalFormatting>
  <conditionalFormatting sqref="AV45:AW45">
    <cfRule type="expression" dxfId="109" priority="110">
      <formula>INDIRECT(ADDRESS(ROW(),COLUMN()))=TRUNC(INDIRECT(ADDRESS(ROW(),COLUMN())))</formula>
    </cfRule>
  </conditionalFormatting>
  <conditionalFormatting sqref="AV44:AW44">
    <cfRule type="expression" dxfId="108" priority="109">
      <formula>INDIRECT(ADDRESS(ROW(),COLUMN()))=TRUNC(INDIRECT(ADDRESS(ROW(),COLUMN())))</formula>
    </cfRule>
  </conditionalFormatting>
  <conditionalFormatting sqref="AX44:BA45">
    <cfRule type="expression" dxfId="107" priority="108">
      <formula>INDIRECT(ADDRESS(ROW(),COLUMN()))=TRUNC(INDIRECT(ADDRESS(ROW(),COLUMN())))</formula>
    </cfRule>
  </conditionalFormatting>
  <conditionalFormatting sqref="S48">
    <cfRule type="expression" dxfId="106" priority="107">
      <formula>INDIRECT(ADDRESS(ROW(),COLUMN()))=TRUNC(INDIRECT(ADDRESS(ROW(),COLUMN())))</formula>
    </cfRule>
  </conditionalFormatting>
  <conditionalFormatting sqref="S47">
    <cfRule type="expression" dxfId="105" priority="106">
      <formula>INDIRECT(ADDRESS(ROW(),COLUMN()))=TRUNC(INDIRECT(ADDRESS(ROW(),COLUMN())))</formula>
    </cfRule>
  </conditionalFormatting>
  <conditionalFormatting sqref="T48:Y48">
    <cfRule type="expression" dxfId="104" priority="105">
      <formula>INDIRECT(ADDRESS(ROW(),COLUMN()))=TRUNC(INDIRECT(ADDRESS(ROW(),COLUMN())))</formula>
    </cfRule>
  </conditionalFormatting>
  <conditionalFormatting sqref="T47:Y47">
    <cfRule type="expression" dxfId="103" priority="104">
      <formula>INDIRECT(ADDRESS(ROW(),COLUMN()))=TRUNC(INDIRECT(ADDRESS(ROW(),COLUMN())))</formula>
    </cfRule>
  </conditionalFormatting>
  <conditionalFormatting sqref="Z48">
    <cfRule type="expression" dxfId="102" priority="103">
      <formula>INDIRECT(ADDRESS(ROW(),COLUMN()))=TRUNC(INDIRECT(ADDRESS(ROW(),COLUMN())))</formula>
    </cfRule>
  </conditionalFormatting>
  <conditionalFormatting sqref="Z47">
    <cfRule type="expression" dxfId="101" priority="102">
      <formula>INDIRECT(ADDRESS(ROW(),COLUMN()))=TRUNC(INDIRECT(ADDRESS(ROW(),COLUMN())))</formula>
    </cfRule>
  </conditionalFormatting>
  <conditionalFormatting sqref="AA48:AF48">
    <cfRule type="expression" dxfId="100" priority="101">
      <formula>INDIRECT(ADDRESS(ROW(),COLUMN()))=TRUNC(INDIRECT(ADDRESS(ROW(),COLUMN())))</formula>
    </cfRule>
  </conditionalFormatting>
  <conditionalFormatting sqref="AA47:AF47">
    <cfRule type="expression" dxfId="99" priority="100">
      <formula>INDIRECT(ADDRESS(ROW(),COLUMN()))=TRUNC(INDIRECT(ADDRESS(ROW(),COLUMN())))</formula>
    </cfRule>
  </conditionalFormatting>
  <conditionalFormatting sqref="AG48">
    <cfRule type="expression" dxfId="98" priority="99">
      <formula>INDIRECT(ADDRESS(ROW(),COLUMN()))=TRUNC(INDIRECT(ADDRESS(ROW(),COLUMN())))</formula>
    </cfRule>
  </conditionalFormatting>
  <conditionalFormatting sqref="AG47">
    <cfRule type="expression" dxfId="97" priority="98">
      <formula>INDIRECT(ADDRESS(ROW(),COLUMN()))=TRUNC(INDIRECT(ADDRESS(ROW(),COLUMN())))</formula>
    </cfRule>
  </conditionalFormatting>
  <conditionalFormatting sqref="AH48:AM48">
    <cfRule type="expression" dxfId="96" priority="97">
      <formula>INDIRECT(ADDRESS(ROW(),COLUMN()))=TRUNC(INDIRECT(ADDRESS(ROW(),COLUMN())))</formula>
    </cfRule>
  </conditionalFormatting>
  <conditionalFormatting sqref="AH47:AM47">
    <cfRule type="expression" dxfId="95" priority="96">
      <formula>INDIRECT(ADDRESS(ROW(),COLUMN()))=TRUNC(INDIRECT(ADDRESS(ROW(),COLUMN())))</formula>
    </cfRule>
  </conditionalFormatting>
  <conditionalFormatting sqref="AN48">
    <cfRule type="expression" dxfId="94" priority="95">
      <formula>INDIRECT(ADDRESS(ROW(),COLUMN()))=TRUNC(INDIRECT(ADDRESS(ROW(),COLUMN())))</formula>
    </cfRule>
  </conditionalFormatting>
  <conditionalFormatting sqref="AN47">
    <cfRule type="expression" dxfId="93" priority="94">
      <formula>INDIRECT(ADDRESS(ROW(),COLUMN()))=TRUNC(INDIRECT(ADDRESS(ROW(),COLUMN())))</formula>
    </cfRule>
  </conditionalFormatting>
  <conditionalFormatting sqref="AO48:AT48">
    <cfRule type="expression" dxfId="92" priority="93">
      <formula>INDIRECT(ADDRESS(ROW(),COLUMN()))=TRUNC(INDIRECT(ADDRESS(ROW(),COLUMN())))</formula>
    </cfRule>
  </conditionalFormatting>
  <conditionalFormatting sqref="AO47:AT47">
    <cfRule type="expression" dxfId="91" priority="92">
      <formula>INDIRECT(ADDRESS(ROW(),COLUMN()))=TRUNC(INDIRECT(ADDRESS(ROW(),COLUMN())))</formula>
    </cfRule>
  </conditionalFormatting>
  <conditionalFormatting sqref="AU48">
    <cfRule type="expression" dxfId="90" priority="91">
      <formula>INDIRECT(ADDRESS(ROW(),COLUMN()))=TRUNC(INDIRECT(ADDRESS(ROW(),COLUMN())))</formula>
    </cfRule>
  </conditionalFormatting>
  <conditionalFormatting sqref="AU47">
    <cfRule type="expression" dxfId="89" priority="90">
      <formula>INDIRECT(ADDRESS(ROW(),COLUMN()))=TRUNC(INDIRECT(ADDRESS(ROW(),COLUMN())))</formula>
    </cfRule>
  </conditionalFormatting>
  <conditionalFormatting sqref="AV48:AW48">
    <cfRule type="expression" dxfId="88" priority="89">
      <formula>INDIRECT(ADDRESS(ROW(),COLUMN()))=TRUNC(INDIRECT(ADDRESS(ROW(),COLUMN())))</formula>
    </cfRule>
  </conditionalFormatting>
  <conditionalFormatting sqref="AV47:AW47">
    <cfRule type="expression" dxfId="87" priority="88">
      <formula>INDIRECT(ADDRESS(ROW(),COLUMN()))=TRUNC(INDIRECT(ADDRESS(ROW(),COLUMN())))</formula>
    </cfRule>
  </conditionalFormatting>
  <conditionalFormatting sqref="AX47:BA48">
    <cfRule type="expression" dxfId="86" priority="87">
      <formula>INDIRECT(ADDRESS(ROW(),COLUMN()))=TRUNC(INDIRECT(ADDRESS(ROW(),COLUMN())))</formula>
    </cfRule>
  </conditionalFormatting>
  <conditionalFormatting sqref="S51">
    <cfRule type="expression" dxfId="85" priority="86">
      <formula>INDIRECT(ADDRESS(ROW(),COLUMN()))=TRUNC(INDIRECT(ADDRESS(ROW(),COLUMN())))</formula>
    </cfRule>
  </conditionalFormatting>
  <conditionalFormatting sqref="S50">
    <cfRule type="expression" dxfId="84" priority="85">
      <formula>INDIRECT(ADDRESS(ROW(),COLUMN()))=TRUNC(INDIRECT(ADDRESS(ROW(),COLUMN())))</formula>
    </cfRule>
  </conditionalFormatting>
  <conditionalFormatting sqref="T51:Y51">
    <cfRule type="expression" dxfId="83" priority="84">
      <formula>INDIRECT(ADDRESS(ROW(),COLUMN()))=TRUNC(INDIRECT(ADDRESS(ROW(),COLUMN())))</formula>
    </cfRule>
  </conditionalFormatting>
  <conditionalFormatting sqref="T50:Y50">
    <cfRule type="expression" dxfId="82" priority="83">
      <formula>INDIRECT(ADDRESS(ROW(),COLUMN()))=TRUNC(INDIRECT(ADDRESS(ROW(),COLUMN())))</formula>
    </cfRule>
  </conditionalFormatting>
  <conditionalFormatting sqref="Z51">
    <cfRule type="expression" dxfId="81" priority="82">
      <formula>INDIRECT(ADDRESS(ROW(),COLUMN()))=TRUNC(INDIRECT(ADDRESS(ROW(),COLUMN())))</formula>
    </cfRule>
  </conditionalFormatting>
  <conditionalFormatting sqref="Z50">
    <cfRule type="expression" dxfId="80" priority="81">
      <formula>INDIRECT(ADDRESS(ROW(),COLUMN()))=TRUNC(INDIRECT(ADDRESS(ROW(),COLUMN())))</formula>
    </cfRule>
  </conditionalFormatting>
  <conditionalFormatting sqref="AA51:AF51">
    <cfRule type="expression" dxfId="79" priority="80">
      <formula>INDIRECT(ADDRESS(ROW(),COLUMN()))=TRUNC(INDIRECT(ADDRESS(ROW(),COLUMN())))</formula>
    </cfRule>
  </conditionalFormatting>
  <conditionalFormatting sqref="AA50:AF50">
    <cfRule type="expression" dxfId="78" priority="79">
      <formula>INDIRECT(ADDRESS(ROW(),COLUMN()))=TRUNC(INDIRECT(ADDRESS(ROW(),COLUMN())))</formula>
    </cfRule>
  </conditionalFormatting>
  <conditionalFormatting sqref="AG51">
    <cfRule type="expression" dxfId="77" priority="78">
      <formula>INDIRECT(ADDRESS(ROW(),COLUMN()))=TRUNC(INDIRECT(ADDRESS(ROW(),COLUMN())))</formula>
    </cfRule>
  </conditionalFormatting>
  <conditionalFormatting sqref="AG50">
    <cfRule type="expression" dxfId="76" priority="77">
      <formula>INDIRECT(ADDRESS(ROW(),COLUMN()))=TRUNC(INDIRECT(ADDRESS(ROW(),COLUMN())))</formula>
    </cfRule>
  </conditionalFormatting>
  <conditionalFormatting sqref="AH51:AM51">
    <cfRule type="expression" dxfId="75" priority="76">
      <formula>INDIRECT(ADDRESS(ROW(),COLUMN()))=TRUNC(INDIRECT(ADDRESS(ROW(),COLUMN())))</formula>
    </cfRule>
  </conditionalFormatting>
  <conditionalFormatting sqref="AH50:AM50">
    <cfRule type="expression" dxfId="74" priority="75">
      <formula>INDIRECT(ADDRESS(ROW(),COLUMN()))=TRUNC(INDIRECT(ADDRESS(ROW(),COLUMN())))</formula>
    </cfRule>
  </conditionalFormatting>
  <conditionalFormatting sqref="AN51">
    <cfRule type="expression" dxfId="73" priority="74">
      <formula>INDIRECT(ADDRESS(ROW(),COLUMN()))=TRUNC(INDIRECT(ADDRESS(ROW(),COLUMN())))</formula>
    </cfRule>
  </conditionalFormatting>
  <conditionalFormatting sqref="AN50">
    <cfRule type="expression" dxfId="72" priority="73">
      <formula>INDIRECT(ADDRESS(ROW(),COLUMN()))=TRUNC(INDIRECT(ADDRESS(ROW(),COLUMN())))</formula>
    </cfRule>
  </conditionalFormatting>
  <conditionalFormatting sqref="AO51:AT51">
    <cfRule type="expression" dxfId="71" priority="72">
      <formula>INDIRECT(ADDRESS(ROW(),COLUMN()))=TRUNC(INDIRECT(ADDRESS(ROW(),COLUMN())))</formula>
    </cfRule>
  </conditionalFormatting>
  <conditionalFormatting sqref="AO50:AT50">
    <cfRule type="expression" dxfId="70" priority="71">
      <formula>INDIRECT(ADDRESS(ROW(),COLUMN()))=TRUNC(INDIRECT(ADDRESS(ROW(),COLUMN())))</formula>
    </cfRule>
  </conditionalFormatting>
  <conditionalFormatting sqref="AU51">
    <cfRule type="expression" dxfId="69" priority="70">
      <formula>INDIRECT(ADDRESS(ROW(),COLUMN()))=TRUNC(INDIRECT(ADDRESS(ROW(),COLUMN())))</formula>
    </cfRule>
  </conditionalFormatting>
  <conditionalFormatting sqref="AU50">
    <cfRule type="expression" dxfId="68" priority="69">
      <formula>INDIRECT(ADDRESS(ROW(),COLUMN()))=TRUNC(INDIRECT(ADDRESS(ROW(),COLUMN())))</formula>
    </cfRule>
  </conditionalFormatting>
  <conditionalFormatting sqref="AV51:AW51">
    <cfRule type="expression" dxfId="67" priority="68">
      <formula>INDIRECT(ADDRESS(ROW(),COLUMN()))=TRUNC(INDIRECT(ADDRESS(ROW(),COLUMN())))</formula>
    </cfRule>
  </conditionalFormatting>
  <conditionalFormatting sqref="AV50:AW50">
    <cfRule type="expression" dxfId="66" priority="67">
      <formula>INDIRECT(ADDRESS(ROW(),COLUMN()))=TRUNC(INDIRECT(ADDRESS(ROW(),COLUMN())))</formula>
    </cfRule>
  </conditionalFormatting>
  <conditionalFormatting sqref="AX50:BA51">
    <cfRule type="expression" dxfId="65" priority="66">
      <formula>INDIRECT(ADDRESS(ROW(),COLUMN()))=TRUNC(INDIRECT(ADDRESS(ROW(),COLUMN())))</formula>
    </cfRule>
  </conditionalFormatting>
  <conditionalFormatting sqref="S54">
    <cfRule type="expression" dxfId="64" priority="65">
      <formula>INDIRECT(ADDRESS(ROW(),COLUMN()))=TRUNC(INDIRECT(ADDRESS(ROW(),COLUMN())))</formula>
    </cfRule>
  </conditionalFormatting>
  <conditionalFormatting sqref="S53">
    <cfRule type="expression" dxfId="63" priority="64">
      <formula>INDIRECT(ADDRESS(ROW(),COLUMN()))=TRUNC(INDIRECT(ADDRESS(ROW(),COLUMN())))</formula>
    </cfRule>
  </conditionalFormatting>
  <conditionalFormatting sqref="T54:Y54">
    <cfRule type="expression" dxfId="62" priority="63">
      <formula>INDIRECT(ADDRESS(ROW(),COLUMN()))=TRUNC(INDIRECT(ADDRESS(ROW(),COLUMN())))</formula>
    </cfRule>
  </conditionalFormatting>
  <conditionalFormatting sqref="T53:Y53">
    <cfRule type="expression" dxfId="61" priority="62">
      <formula>INDIRECT(ADDRESS(ROW(),COLUMN()))=TRUNC(INDIRECT(ADDRESS(ROW(),COLUMN())))</formula>
    </cfRule>
  </conditionalFormatting>
  <conditionalFormatting sqref="Z54">
    <cfRule type="expression" dxfId="60" priority="61">
      <formula>INDIRECT(ADDRESS(ROW(),COLUMN()))=TRUNC(INDIRECT(ADDRESS(ROW(),COLUMN())))</formula>
    </cfRule>
  </conditionalFormatting>
  <conditionalFormatting sqref="Z53">
    <cfRule type="expression" dxfId="59" priority="60">
      <formula>INDIRECT(ADDRESS(ROW(),COLUMN()))=TRUNC(INDIRECT(ADDRESS(ROW(),COLUMN())))</formula>
    </cfRule>
  </conditionalFormatting>
  <conditionalFormatting sqref="AA54:AF54">
    <cfRule type="expression" dxfId="58" priority="59">
      <formula>INDIRECT(ADDRESS(ROW(),COLUMN()))=TRUNC(INDIRECT(ADDRESS(ROW(),COLUMN())))</formula>
    </cfRule>
  </conditionalFormatting>
  <conditionalFormatting sqref="AA53:AF53">
    <cfRule type="expression" dxfId="57" priority="58">
      <formula>INDIRECT(ADDRESS(ROW(),COLUMN()))=TRUNC(INDIRECT(ADDRESS(ROW(),COLUMN())))</formula>
    </cfRule>
  </conditionalFormatting>
  <conditionalFormatting sqref="AG54">
    <cfRule type="expression" dxfId="56" priority="57">
      <formula>INDIRECT(ADDRESS(ROW(),COLUMN()))=TRUNC(INDIRECT(ADDRESS(ROW(),COLUMN())))</formula>
    </cfRule>
  </conditionalFormatting>
  <conditionalFormatting sqref="AG53">
    <cfRule type="expression" dxfId="55" priority="56">
      <formula>INDIRECT(ADDRESS(ROW(),COLUMN()))=TRUNC(INDIRECT(ADDRESS(ROW(),COLUMN())))</formula>
    </cfRule>
  </conditionalFormatting>
  <conditionalFormatting sqref="AH54:AM54">
    <cfRule type="expression" dxfId="54" priority="55">
      <formula>INDIRECT(ADDRESS(ROW(),COLUMN()))=TRUNC(INDIRECT(ADDRESS(ROW(),COLUMN())))</formula>
    </cfRule>
  </conditionalFormatting>
  <conditionalFormatting sqref="AH53:AM53">
    <cfRule type="expression" dxfId="53" priority="54">
      <formula>INDIRECT(ADDRESS(ROW(),COLUMN()))=TRUNC(INDIRECT(ADDRESS(ROW(),COLUMN())))</formula>
    </cfRule>
  </conditionalFormatting>
  <conditionalFormatting sqref="AN54">
    <cfRule type="expression" dxfId="52" priority="53">
      <formula>INDIRECT(ADDRESS(ROW(),COLUMN()))=TRUNC(INDIRECT(ADDRESS(ROW(),COLUMN())))</formula>
    </cfRule>
  </conditionalFormatting>
  <conditionalFormatting sqref="AN53">
    <cfRule type="expression" dxfId="51" priority="52">
      <formula>INDIRECT(ADDRESS(ROW(),COLUMN()))=TRUNC(INDIRECT(ADDRESS(ROW(),COLUMN())))</formula>
    </cfRule>
  </conditionalFormatting>
  <conditionalFormatting sqref="AO54:AT54">
    <cfRule type="expression" dxfId="50" priority="51">
      <formula>INDIRECT(ADDRESS(ROW(),COLUMN()))=TRUNC(INDIRECT(ADDRESS(ROW(),COLUMN())))</formula>
    </cfRule>
  </conditionalFormatting>
  <conditionalFormatting sqref="AO53:AT53">
    <cfRule type="expression" dxfId="49" priority="50">
      <formula>INDIRECT(ADDRESS(ROW(),COLUMN()))=TRUNC(INDIRECT(ADDRESS(ROW(),COLUMN())))</formula>
    </cfRule>
  </conditionalFormatting>
  <conditionalFormatting sqref="AU54">
    <cfRule type="expression" dxfId="48" priority="49">
      <formula>INDIRECT(ADDRESS(ROW(),COLUMN()))=TRUNC(INDIRECT(ADDRESS(ROW(),COLUMN())))</formula>
    </cfRule>
  </conditionalFormatting>
  <conditionalFormatting sqref="AU53">
    <cfRule type="expression" dxfId="47" priority="48">
      <formula>INDIRECT(ADDRESS(ROW(),COLUMN()))=TRUNC(INDIRECT(ADDRESS(ROW(),COLUMN())))</formula>
    </cfRule>
  </conditionalFormatting>
  <conditionalFormatting sqref="AV54:AW54">
    <cfRule type="expression" dxfId="46" priority="47">
      <formula>INDIRECT(ADDRESS(ROW(),COLUMN()))=TRUNC(INDIRECT(ADDRESS(ROW(),COLUMN())))</formula>
    </cfRule>
  </conditionalFormatting>
  <conditionalFormatting sqref="AV53:AW53">
    <cfRule type="expression" dxfId="45" priority="46">
      <formula>INDIRECT(ADDRESS(ROW(),COLUMN()))=TRUNC(INDIRECT(ADDRESS(ROW(),COLUMN())))</formula>
    </cfRule>
  </conditionalFormatting>
  <conditionalFormatting sqref="AX53:BA54">
    <cfRule type="expression" dxfId="44" priority="45">
      <formula>INDIRECT(ADDRESS(ROW(),COLUMN()))=TRUNC(INDIRECT(ADDRESS(ROW(),COLUMN())))</formula>
    </cfRule>
  </conditionalFormatting>
  <conditionalFormatting sqref="S57">
    <cfRule type="expression" dxfId="43" priority="44">
      <formula>INDIRECT(ADDRESS(ROW(),COLUMN()))=TRUNC(INDIRECT(ADDRESS(ROW(),COLUMN())))</formula>
    </cfRule>
  </conditionalFormatting>
  <conditionalFormatting sqref="S56">
    <cfRule type="expression" dxfId="42" priority="43">
      <formula>INDIRECT(ADDRESS(ROW(),COLUMN()))=TRUNC(INDIRECT(ADDRESS(ROW(),COLUMN())))</formula>
    </cfRule>
  </conditionalFormatting>
  <conditionalFormatting sqref="T57:Y57">
    <cfRule type="expression" dxfId="41" priority="42">
      <formula>INDIRECT(ADDRESS(ROW(),COLUMN()))=TRUNC(INDIRECT(ADDRESS(ROW(),COLUMN())))</formula>
    </cfRule>
  </conditionalFormatting>
  <conditionalFormatting sqref="T56:Y56">
    <cfRule type="expression" dxfId="40" priority="41">
      <formula>INDIRECT(ADDRESS(ROW(),COLUMN()))=TRUNC(INDIRECT(ADDRESS(ROW(),COLUMN())))</formula>
    </cfRule>
  </conditionalFormatting>
  <conditionalFormatting sqref="Z57">
    <cfRule type="expression" dxfId="39" priority="40">
      <formula>INDIRECT(ADDRESS(ROW(),COLUMN()))=TRUNC(INDIRECT(ADDRESS(ROW(),COLUMN())))</formula>
    </cfRule>
  </conditionalFormatting>
  <conditionalFormatting sqref="Z56">
    <cfRule type="expression" dxfId="38" priority="39">
      <formula>INDIRECT(ADDRESS(ROW(),COLUMN()))=TRUNC(INDIRECT(ADDRESS(ROW(),COLUMN())))</formula>
    </cfRule>
  </conditionalFormatting>
  <conditionalFormatting sqref="AA57:AF57">
    <cfRule type="expression" dxfId="37" priority="38">
      <formula>INDIRECT(ADDRESS(ROW(),COLUMN()))=TRUNC(INDIRECT(ADDRESS(ROW(),COLUMN())))</formula>
    </cfRule>
  </conditionalFormatting>
  <conditionalFormatting sqref="AA56:AF56">
    <cfRule type="expression" dxfId="36" priority="37">
      <formula>INDIRECT(ADDRESS(ROW(),COLUMN()))=TRUNC(INDIRECT(ADDRESS(ROW(),COLUMN())))</formula>
    </cfRule>
  </conditionalFormatting>
  <conditionalFormatting sqref="AG57">
    <cfRule type="expression" dxfId="35" priority="36">
      <formula>INDIRECT(ADDRESS(ROW(),COLUMN()))=TRUNC(INDIRECT(ADDRESS(ROW(),COLUMN())))</formula>
    </cfRule>
  </conditionalFormatting>
  <conditionalFormatting sqref="AG56">
    <cfRule type="expression" dxfId="34" priority="35">
      <formula>INDIRECT(ADDRESS(ROW(),COLUMN()))=TRUNC(INDIRECT(ADDRESS(ROW(),COLUMN())))</formula>
    </cfRule>
  </conditionalFormatting>
  <conditionalFormatting sqref="AH57:AM57">
    <cfRule type="expression" dxfId="33" priority="34">
      <formula>INDIRECT(ADDRESS(ROW(),COLUMN()))=TRUNC(INDIRECT(ADDRESS(ROW(),COLUMN())))</formula>
    </cfRule>
  </conditionalFormatting>
  <conditionalFormatting sqref="AH56:AM56">
    <cfRule type="expression" dxfId="32" priority="33">
      <formula>INDIRECT(ADDRESS(ROW(),COLUMN()))=TRUNC(INDIRECT(ADDRESS(ROW(),COLUMN())))</formula>
    </cfRule>
  </conditionalFormatting>
  <conditionalFormatting sqref="AN57">
    <cfRule type="expression" dxfId="31" priority="32">
      <formula>INDIRECT(ADDRESS(ROW(),COLUMN()))=TRUNC(INDIRECT(ADDRESS(ROW(),COLUMN())))</formula>
    </cfRule>
  </conditionalFormatting>
  <conditionalFormatting sqref="AN56">
    <cfRule type="expression" dxfId="30" priority="31">
      <formula>INDIRECT(ADDRESS(ROW(),COLUMN()))=TRUNC(INDIRECT(ADDRESS(ROW(),COLUMN())))</formula>
    </cfRule>
  </conditionalFormatting>
  <conditionalFormatting sqref="AO57:AT57">
    <cfRule type="expression" dxfId="29" priority="30">
      <formula>INDIRECT(ADDRESS(ROW(),COLUMN()))=TRUNC(INDIRECT(ADDRESS(ROW(),COLUMN())))</formula>
    </cfRule>
  </conditionalFormatting>
  <conditionalFormatting sqref="AO56:AT56">
    <cfRule type="expression" dxfId="28" priority="29">
      <formula>INDIRECT(ADDRESS(ROW(),COLUMN()))=TRUNC(INDIRECT(ADDRESS(ROW(),COLUMN())))</formula>
    </cfRule>
  </conditionalFormatting>
  <conditionalFormatting sqref="AU57">
    <cfRule type="expression" dxfId="27" priority="28">
      <formula>INDIRECT(ADDRESS(ROW(),COLUMN()))=TRUNC(INDIRECT(ADDRESS(ROW(),COLUMN())))</formula>
    </cfRule>
  </conditionalFormatting>
  <conditionalFormatting sqref="AU56">
    <cfRule type="expression" dxfId="26" priority="27">
      <formula>INDIRECT(ADDRESS(ROW(),COLUMN()))=TRUNC(INDIRECT(ADDRESS(ROW(),COLUMN())))</formula>
    </cfRule>
  </conditionalFormatting>
  <conditionalFormatting sqref="AV57:AW57">
    <cfRule type="expression" dxfId="25" priority="26">
      <formula>INDIRECT(ADDRESS(ROW(),COLUMN()))=TRUNC(INDIRECT(ADDRESS(ROW(),COLUMN())))</formula>
    </cfRule>
  </conditionalFormatting>
  <conditionalFormatting sqref="AV56:AW56">
    <cfRule type="expression" dxfId="24" priority="25">
      <formula>INDIRECT(ADDRESS(ROW(),COLUMN()))=TRUNC(INDIRECT(ADDRESS(ROW(),COLUMN())))</formula>
    </cfRule>
  </conditionalFormatting>
  <conditionalFormatting sqref="AX56:BA57">
    <cfRule type="expression" dxfId="23" priority="24">
      <formula>INDIRECT(ADDRESS(ROW(),COLUMN()))=TRUNC(INDIRECT(ADDRESS(ROW(),COLUMN())))</formula>
    </cfRule>
  </conditionalFormatting>
  <conditionalFormatting sqref="S60">
    <cfRule type="expression" dxfId="22" priority="23">
      <formula>INDIRECT(ADDRESS(ROW(),COLUMN()))=TRUNC(INDIRECT(ADDRESS(ROW(),COLUMN())))</formula>
    </cfRule>
  </conditionalFormatting>
  <conditionalFormatting sqref="S59">
    <cfRule type="expression" dxfId="21" priority="22">
      <formula>INDIRECT(ADDRESS(ROW(),COLUMN()))=TRUNC(INDIRECT(ADDRESS(ROW(),COLUMN())))</formula>
    </cfRule>
  </conditionalFormatting>
  <conditionalFormatting sqref="T60:Y60">
    <cfRule type="expression" dxfId="20" priority="21">
      <formula>INDIRECT(ADDRESS(ROW(),COLUMN()))=TRUNC(INDIRECT(ADDRESS(ROW(),COLUMN())))</formula>
    </cfRule>
  </conditionalFormatting>
  <conditionalFormatting sqref="T59:Y59">
    <cfRule type="expression" dxfId="19" priority="20">
      <formula>INDIRECT(ADDRESS(ROW(),COLUMN()))=TRUNC(INDIRECT(ADDRESS(ROW(),COLUMN())))</formula>
    </cfRule>
  </conditionalFormatting>
  <conditionalFormatting sqref="Z60">
    <cfRule type="expression" dxfId="18" priority="19">
      <formula>INDIRECT(ADDRESS(ROW(),COLUMN()))=TRUNC(INDIRECT(ADDRESS(ROW(),COLUMN())))</formula>
    </cfRule>
  </conditionalFormatting>
  <conditionalFormatting sqref="Z59">
    <cfRule type="expression" dxfId="17" priority="18">
      <formula>INDIRECT(ADDRESS(ROW(),COLUMN()))=TRUNC(INDIRECT(ADDRESS(ROW(),COLUMN())))</formula>
    </cfRule>
  </conditionalFormatting>
  <conditionalFormatting sqref="AA60:AF60">
    <cfRule type="expression" dxfId="16" priority="17">
      <formula>INDIRECT(ADDRESS(ROW(),COLUMN()))=TRUNC(INDIRECT(ADDRESS(ROW(),COLUMN())))</formula>
    </cfRule>
  </conditionalFormatting>
  <conditionalFormatting sqref="AA59:AF59">
    <cfRule type="expression" dxfId="15" priority="16">
      <formula>INDIRECT(ADDRESS(ROW(),COLUMN()))=TRUNC(INDIRECT(ADDRESS(ROW(),COLUMN())))</formula>
    </cfRule>
  </conditionalFormatting>
  <conditionalFormatting sqref="AG60">
    <cfRule type="expression" dxfId="14" priority="15">
      <formula>INDIRECT(ADDRESS(ROW(),COLUMN()))=TRUNC(INDIRECT(ADDRESS(ROW(),COLUMN())))</formula>
    </cfRule>
  </conditionalFormatting>
  <conditionalFormatting sqref="AG59">
    <cfRule type="expression" dxfId="13" priority="14">
      <formula>INDIRECT(ADDRESS(ROW(),COLUMN()))=TRUNC(INDIRECT(ADDRESS(ROW(),COLUMN())))</formula>
    </cfRule>
  </conditionalFormatting>
  <conditionalFormatting sqref="AH60:AM60">
    <cfRule type="expression" dxfId="12" priority="13">
      <formula>INDIRECT(ADDRESS(ROW(),COLUMN()))=TRUNC(INDIRECT(ADDRESS(ROW(),COLUMN())))</formula>
    </cfRule>
  </conditionalFormatting>
  <conditionalFormatting sqref="AH59:AM59">
    <cfRule type="expression" dxfId="11" priority="12">
      <formula>INDIRECT(ADDRESS(ROW(),COLUMN()))=TRUNC(INDIRECT(ADDRESS(ROW(),COLUMN())))</formula>
    </cfRule>
  </conditionalFormatting>
  <conditionalFormatting sqref="AN60">
    <cfRule type="expression" dxfId="10" priority="11">
      <formula>INDIRECT(ADDRESS(ROW(),COLUMN()))=TRUNC(INDIRECT(ADDRESS(ROW(),COLUMN())))</formula>
    </cfRule>
  </conditionalFormatting>
  <conditionalFormatting sqref="AN59">
    <cfRule type="expression" dxfId="9" priority="10">
      <formula>INDIRECT(ADDRESS(ROW(),COLUMN()))=TRUNC(INDIRECT(ADDRESS(ROW(),COLUMN())))</formula>
    </cfRule>
  </conditionalFormatting>
  <conditionalFormatting sqref="AO60:AT60">
    <cfRule type="expression" dxfId="8" priority="9">
      <formula>INDIRECT(ADDRESS(ROW(),COLUMN()))=TRUNC(INDIRECT(ADDRESS(ROW(),COLUMN())))</formula>
    </cfRule>
  </conditionalFormatting>
  <conditionalFormatting sqref="AO59:AT59">
    <cfRule type="expression" dxfId="7" priority="8">
      <formula>INDIRECT(ADDRESS(ROW(),COLUMN()))=TRUNC(INDIRECT(ADDRESS(ROW(),COLUMN())))</formula>
    </cfRule>
  </conditionalFormatting>
  <conditionalFormatting sqref="AU60">
    <cfRule type="expression" dxfId="6" priority="7">
      <formula>INDIRECT(ADDRESS(ROW(),COLUMN()))=TRUNC(INDIRECT(ADDRESS(ROW(),COLUMN())))</formula>
    </cfRule>
  </conditionalFormatting>
  <conditionalFormatting sqref="AU59">
    <cfRule type="expression" dxfId="5" priority="6">
      <formula>INDIRECT(ADDRESS(ROW(),COLUMN()))=TRUNC(INDIRECT(ADDRESS(ROW(),COLUMN())))</formula>
    </cfRule>
  </conditionalFormatting>
  <conditionalFormatting sqref="AV60:AW60">
    <cfRule type="expression" dxfId="4" priority="5">
      <formula>INDIRECT(ADDRESS(ROW(),COLUMN()))=TRUNC(INDIRECT(ADDRESS(ROW(),COLUMN())))</formula>
    </cfRule>
  </conditionalFormatting>
  <conditionalFormatting sqref="AV59:AW59">
    <cfRule type="expression" dxfId="3" priority="4">
      <formula>INDIRECT(ADDRESS(ROW(),COLUMN()))=TRUNC(INDIRECT(ADDRESS(ROW(),COLUMN())))</formula>
    </cfRule>
  </conditionalFormatting>
  <conditionalFormatting sqref="AX59:BA60">
    <cfRule type="expression" dxfId="2" priority="3">
      <formula>INDIRECT(ADDRESS(ROW(),COLUMN()))=TRUNC(INDIRECT(ADDRESS(ROW(),COLUMN())))</formula>
    </cfRule>
  </conditionalFormatting>
  <conditionalFormatting sqref="BC14:BD14">
    <cfRule type="expression" dxfId="1" priority="2">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E7" sqref="E7"/>
    </sheetView>
  </sheetViews>
  <sheetFormatPr defaultRowHeight="18.75" x14ac:dyDescent="0.15"/>
  <cols>
    <col min="1" max="1" width="1.625" style="284" customWidth="1"/>
    <col min="2" max="2" width="5.625" style="283" customWidth="1"/>
    <col min="3" max="3" width="10.625" style="283" customWidth="1"/>
    <col min="4" max="4" width="3.375" style="283" bestFit="1" customWidth="1"/>
    <col min="5" max="5" width="15.625" style="284" customWidth="1"/>
    <col min="6" max="6" width="3.375" style="284" bestFit="1" customWidth="1"/>
    <col min="7" max="7" width="15.625" style="284" customWidth="1"/>
    <col min="8" max="8" width="3.375" style="284" bestFit="1" customWidth="1"/>
    <col min="9" max="9" width="15.625" style="283" customWidth="1"/>
    <col min="10" max="10" width="3.375" style="284" bestFit="1" customWidth="1"/>
    <col min="11" max="11" width="15.625" style="284" customWidth="1"/>
    <col min="12" max="12" width="3.375" style="284" customWidth="1"/>
    <col min="13" max="13" width="15.625" style="284" customWidth="1"/>
    <col min="14" max="14" width="3.375" style="284" customWidth="1"/>
    <col min="15" max="15" width="15.625" style="284" customWidth="1"/>
    <col min="16" max="16" width="3.375" style="284" customWidth="1"/>
    <col min="17" max="17" width="15.625" style="284" customWidth="1"/>
    <col min="18" max="18" width="3.375" style="284" customWidth="1"/>
    <col min="19" max="19" width="15.625" style="284" customWidth="1"/>
    <col min="20" max="20" width="3.375" style="284" customWidth="1"/>
    <col min="21" max="21" width="15.625" style="284" customWidth="1"/>
    <col min="22" max="22" width="3.375" style="284" customWidth="1"/>
    <col min="23" max="23" width="50.625" style="284" customWidth="1"/>
    <col min="24" max="16384" width="9" style="284"/>
  </cols>
  <sheetData>
    <row r="1" spans="2:23" x14ac:dyDescent="0.15">
      <c r="B1" s="282" t="s">
        <v>306</v>
      </c>
    </row>
    <row r="2" spans="2:23" x14ac:dyDescent="0.15">
      <c r="B2" s="285" t="s">
        <v>307</v>
      </c>
      <c r="E2" s="286"/>
      <c r="I2" s="287"/>
    </row>
    <row r="3" spans="2:23" x14ac:dyDescent="0.15">
      <c r="B3" s="287" t="s">
        <v>308</v>
      </c>
      <c r="E3" s="286" t="s">
        <v>309</v>
      </c>
      <c r="I3" s="287"/>
    </row>
    <row r="4" spans="2:23" x14ac:dyDescent="0.15">
      <c r="B4" s="285"/>
      <c r="E4" s="870" t="s">
        <v>310</v>
      </c>
      <c r="F4" s="870"/>
      <c r="G4" s="870"/>
      <c r="H4" s="870"/>
      <c r="I4" s="870"/>
      <c r="J4" s="870"/>
      <c r="K4" s="870"/>
      <c r="M4" s="870" t="s">
        <v>311</v>
      </c>
      <c r="N4" s="870"/>
      <c r="O4" s="870"/>
      <c r="Q4" s="870" t="s">
        <v>312</v>
      </c>
      <c r="R4" s="870"/>
      <c r="S4" s="870"/>
      <c r="T4" s="870"/>
      <c r="U4" s="870"/>
      <c r="W4" s="870" t="s">
        <v>313</v>
      </c>
    </row>
    <row r="5" spans="2:23" x14ac:dyDescent="0.15">
      <c r="B5" s="283" t="s">
        <v>256</v>
      </c>
      <c r="C5" s="283" t="s">
        <v>314</v>
      </c>
      <c r="E5" s="283" t="s">
        <v>315</v>
      </c>
      <c r="F5" s="283"/>
      <c r="G5" s="283" t="s">
        <v>316</v>
      </c>
      <c r="I5" s="283" t="s">
        <v>317</v>
      </c>
      <c r="K5" s="283" t="s">
        <v>310</v>
      </c>
      <c r="M5" s="283" t="s">
        <v>318</v>
      </c>
      <c r="O5" s="283" t="s">
        <v>319</v>
      </c>
      <c r="Q5" s="283" t="s">
        <v>318</v>
      </c>
      <c r="S5" s="283" t="s">
        <v>319</v>
      </c>
      <c r="U5" s="283" t="s">
        <v>310</v>
      </c>
      <c r="W5" s="870"/>
    </row>
    <row r="6" spans="2:23" x14ac:dyDescent="0.15">
      <c r="B6" s="283">
        <v>1</v>
      </c>
      <c r="C6" s="288" t="s">
        <v>274</v>
      </c>
      <c r="D6" s="283" t="s">
        <v>320</v>
      </c>
      <c r="E6" s="289">
        <v>0.375</v>
      </c>
      <c r="F6" s="283" t="s">
        <v>253</v>
      </c>
      <c r="G6" s="289">
        <v>0.5</v>
      </c>
      <c r="H6" s="284" t="s">
        <v>321</v>
      </c>
      <c r="I6" s="289">
        <v>4.1666666666666664E-2</v>
      </c>
      <c r="J6" s="284" t="s">
        <v>235</v>
      </c>
      <c r="K6" s="290">
        <f t="shared" ref="K6:K8" si="0">(G6-E6-I6)*24</f>
        <v>2</v>
      </c>
      <c r="M6" s="289">
        <v>0.39583333333333331</v>
      </c>
      <c r="N6" s="283" t="s">
        <v>253</v>
      </c>
      <c r="O6" s="289">
        <v>0.6875</v>
      </c>
      <c r="Q6" s="291">
        <f>IF(E6&lt;M6,M6,E6)</f>
        <v>0.39583333333333331</v>
      </c>
      <c r="R6" s="283" t="s">
        <v>253</v>
      </c>
      <c r="S6" s="291">
        <f t="shared" ref="S6:S8" si="1">IF(G6&gt;O6,O6,G6)</f>
        <v>0.5</v>
      </c>
      <c r="U6" s="292">
        <f t="shared" ref="U6:U8" si="2">(S6-Q6)*24</f>
        <v>2.5000000000000004</v>
      </c>
      <c r="W6" s="293"/>
    </row>
    <row r="7" spans="2:23" x14ac:dyDescent="0.15">
      <c r="B7" s="283">
        <v>2</v>
      </c>
      <c r="C7" s="288" t="s">
        <v>322</v>
      </c>
      <c r="D7" s="283" t="s">
        <v>320</v>
      </c>
      <c r="E7" s="289"/>
      <c r="F7" s="283" t="s">
        <v>253</v>
      </c>
      <c r="G7" s="289"/>
      <c r="H7" s="284" t="s">
        <v>321</v>
      </c>
      <c r="I7" s="289">
        <v>0</v>
      </c>
      <c r="J7" s="284" t="s">
        <v>235</v>
      </c>
      <c r="K7" s="290">
        <f t="shared" si="0"/>
        <v>0</v>
      </c>
      <c r="M7" s="289"/>
      <c r="N7" s="283" t="s">
        <v>253</v>
      </c>
      <c r="O7" s="289"/>
      <c r="Q7" s="291">
        <f t="shared" ref="Q7:Q8" si="3">IF(E7&lt;M7,M7,E7)</f>
        <v>0</v>
      </c>
      <c r="R7" s="283" t="s">
        <v>253</v>
      </c>
      <c r="S7" s="291">
        <f t="shared" si="1"/>
        <v>0</v>
      </c>
      <c r="U7" s="292">
        <f t="shared" si="2"/>
        <v>0</v>
      </c>
      <c r="W7" s="293"/>
    </row>
    <row r="8" spans="2:23" x14ac:dyDescent="0.15">
      <c r="B8" s="283">
        <v>3</v>
      </c>
      <c r="C8" s="288" t="s">
        <v>323</v>
      </c>
      <c r="D8" s="283" t="s">
        <v>320</v>
      </c>
      <c r="E8" s="289"/>
      <c r="F8" s="283" t="s">
        <v>253</v>
      </c>
      <c r="G8" s="289"/>
      <c r="H8" s="284" t="s">
        <v>321</v>
      </c>
      <c r="I8" s="289">
        <v>0</v>
      </c>
      <c r="J8" s="284" t="s">
        <v>235</v>
      </c>
      <c r="K8" s="290">
        <f t="shared" si="0"/>
        <v>0</v>
      </c>
      <c r="M8" s="289"/>
      <c r="N8" s="283" t="s">
        <v>253</v>
      </c>
      <c r="O8" s="289"/>
      <c r="Q8" s="291">
        <f t="shared" si="3"/>
        <v>0</v>
      </c>
      <c r="R8" s="283" t="s">
        <v>253</v>
      </c>
      <c r="S8" s="291">
        <f t="shared" si="1"/>
        <v>0</v>
      </c>
      <c r="U8" s="292">
        <f t="shared" si="2"/>
        <v>0</v>
      </c>
      <c r="W8" s="293"/>
    </row>
    <row r="9" spans="2:23" x14ac:dyDescent="0.15">
      <c r="B9" s="283">
        <v>4</v>
      </c>
      <c r="C9" s="288" t="s">
        <v>324</v>
      </c>
      <c r="D9" s="283" t="s">
        <v>320</v>
      </c>
      <c r="E9" s="289"/>
      <c r="F9" s="283" t="s">
        <v>253</v>
      </c>
      <c r="G9" s="289"/>
      <c r="H9" s="284" t="s">
        <v>321</v>
      </c>
      <c r="I9" s="289">
        <v>0</v>
      </c>
      <c r="J9" s="284" t="s">
        <v>235</v>
      </c>
      <c r="K9" s="290">
        <f>(G9-E9-I9)*24</f>
        <v>0</v>
      </c>
      <c r="M9" s="289"/>
      <c r="N9" s="283" t="s">
        <v>253</v>
      </c>
      <c r="O9" s="289"/>
      <c r="Q9" s="291">
        <f>IF(E9&lt;M9,M9,E9)</f>
        <v>0</v>
      </c>
      <c r="R9" s="283" t="s">
        <v>253</v>
      </c>
      <c r="S9" s="291">
        <f>IF(G9&gt;O9,O9,G9)</f>
        <v>0</v>
      </c>
      <c r="U9" s="292">
        <f>(S9-Q9)*24</f>
        <v>0</v>
      </c>
      <c r="W9" s="293"/>
    </row>
    <row r="10" spans="2:23" x14ac:dyDescent="0.15">
      <c r="B10" s="283">
        <v>5</v>
      </c>
      <c r="C10" s="288" t="s">
        <v>325</v>
      </c>
      <c r="D10" s="283" t="s">
        <v>320</v>
      </c>
      <c r="E10" s="289"/>
      <c r="F10" s="283" t="s">
        <v>253</v>
      </c>
      <c r="G10" s="289"/>
      <c r="H10" s="284" t="s">
        <v>321</v>
      </c>
      <c r="I10" s="289">
        <v>0</v>
      </c>
      <c r="J10" s="284" t="s">
        <v>235</v>
      </c>
      <c r="K10" s="290">
        <f>(G10-E10-I10)*24</f>
        <v>0</v>
      </c>
      <c r="M10" s="289"/>
      <c r="N10" s="283" t="s">
        <v>253</v>
      </c>
      <c r="O10" s="289"/>
      <c r="Q10" s="291">
        <f t="shared" ref="Q10:Q25" si="4">IF(E10&lt;M10,M10,E10)</f>
        <v>0</v>
      </c>
      <c r="R10" s="283" t="s">
        <v>253</v>
      </c>
      <c r="S10" s="291">
        <f t="shared" ref="S10:S25" si="5">IF(G10&gt;O10,O10,G10)</f>
        <v>0</v>
      </c>
      <c r="U10" s="292">
        <f t="shared" ref="U10:U25" si="6">(S10-Q10)*24</f>
        <v>0</v>
      </c>
      <c r="W10" s="293"/>
    </row>
    <row r="11" spans="2:23" x14ac:dyDescent="0.15">
      <c r="B11" s="283">
        <v>6</v>
      </c>
      <c r="C11" s="288" t="s">
        <v>326</v>
      </c>
      <c r="D11" s="283" t="s">
        <v>320</v>
      </c>
      <c r="E11" s="289"/>
      <c r="F11" s="283" t="s">
        <v>253</v>
      </c>
      <c r="G11" s="289"/>
      <c r="H11" s="284" t="s">
        <v>321</v>
      </c>
      <c r="I11" s="289">
        <v>0</v>
      </c>
      <c r="J11" s="284" t="s">
        <v>235</v>
      </c>
      <c r="K11" s="290">
        <f t="shared" ref="K11:K25" si="7">(G11-E11-I11)*24</f>
        <v>0</v>
      </c>
      <c r="M11" s="289"/>
      <c r="N11" s="283" t="s">
        <v>253</v>
      </c>
      <c r="O11" s="289"/>
      <c r="Q11" s="291">
        <f t="shared" si="4"/>
        <v>0</v>
      </c>
      <c r="R11" s="283" t="s">
        <v>253</v>
      </c>
      <c r="S11" s="291">
        <f t="shared" si="5"/>
        <v>0</v>
      </c>
      <c r="U11" s="292">
        <f t="shared" si="6"/>
        <v>0</v>
      </c>
      <c r="W11" s="293"/>
    </row>
    <row r="12" spans="2:23" x14ac:dyDescent="0.15">
      <c r="B12" s="283">
        <v>7</v>
      </c>
      <c r="C12" s="288" t="s">
        <v>327</v>
      </c>
      <c r="D12" s="283" t="s">
        <v>320</v>
      </c>
      <c r="E12" s="289"/>
      <c r="F12" s="283" t="s">
        <v>253</v>
      </c>
      <c r="G12" s="289"/>
      <c r="H12" s="284" t="s">
        <v>321</v>
      </c>
      <c r="I12" s="289">
        <v>0</v>
      </c>
      <c r="J12" s="284" t="s">
        <v>235</v>
      </c>
      <c r="K12" s="290">
        <f t="shared" si="7"/>
        <v>0</v>
      </c>
      <c r="M12" s="289"/>
      <c r="N12" s="283" t="s">
        <v>253</v>
      </c>
      <c r="O12" s="289"/>
      <c r="Q12" s="291">
        <f t="shared" si="4"/>
        <v>0</v>
      </c>
      <c r="R12" s="283" t="s">
        <v>253</v>
      </c>
      <c r="S12" s="291">
        <f t="shared" si="5"/>
        <v>0</v>
      </c>
      <c r="U12" s="292">
        <f t="shared" si="6"/>
        <v>0</v>
      </c>
      <c r="W12" s="293"/>
    </row>
    <row r="13" spans="2:23" x14ac:dyDescent="0.15">
      <c r="B13" s="283">
        <v>8</v>
      </c>
      <c r="C13" s="288" t="s">
        <v>328</v>
      </c>
      <c r="D13" s="283" t="s">
        <v>320</v>
      </c>
      <c r="E13" s="289"/>
      <c r="F13" s="283" t="s">
        <v>253</v>
      </c>
      <c r="G13" s="289"/>
      <c r="H13" s="284" t="s">
        <v>321</v>
      </c>
      <c r="I13" s="289">
        <v>0</v>
      </c>
      <c r="J13" s="284" t="s">
        <v>235</v>
      </c>
      <c r="K13" s="290">
        <f t="shared" si="7"/>
        <v>0</v>
      </c>
      <c r="M13" s="289"/>
      <c r="N13" s="283" t="s">
        <v>253</v>
      </c>
      <c r="O13" s="289"/>
      <c r="Q13" s="291">
        <f t="shared" si="4"/>
        <v>0</v>
      </c>
      <c r="R13" s="283" t="s">
        <v>253</v>
      </c>
      <c r="S13" s="291">
        <f t="shared" si="5"/>
        <v>0</v>
      </c>
      <c r="U13" s="292">
        <f t="shared" si="6"/>
        <v>0</v>
      </c>
      <c r="W13" s="293"/>
    </row>
    <row r="14" spans="2:23" x14ac:dyDescent="0.15">
      <c r="B14" s="283">
        <v>9</v>
      </c>
      <c r="C14" s="288" t="s">
        <v>329</v>
      </c>
      <c r="D14" s="283" t="s">
        <v>320</v>
      </c>
      <c r="E14" s="289"/>
      <c r="F14" s="283" t="s">
        <v>253</v>
      </c>
      <c r="G14" s="289"/>
      <c r="H14" s="284" t="s">
        <v>321</v>
      </c>
      <c r="I14" s="289">
        <v>0</v>
      </c>
      <c r="J14" s="284" t="s">
        <v>235</v>
      </c>
      <c r="K14" s="290">
        <f t="shared" si="7"/>
        <v>0</v>
      </c>
      <c r="M14" s="289"/>
      <c r="N14" s="283" t="s">
        <v>253</v>
      </c>
      <c r="O14" s="289"/>
      <c r="Q14" s="291">
        <f t="shared" si="4"/>
        <v>0</v>
      </c>
      <c r="R14" s="283" t="s">
        <v>253</v>
      </c>
      <c r="S14" s="291">
        <f t="shared" si="5"/>
        <v>0</v>
      </c>
      <c r="U14" s="292">
        <f t="shared" si="6"/>
        <v>0</v>
      </c>
      <c r="W14" s="293"/>
    </row>
    <row r="15" spans="2:23" x14ac:dyDescent="0.15">
      <c r="B15" s="283">
        <v>10</v>
      </c>
      <c r="C15" s="288" t="s">
        <v>330</v>
      </c>
      <c r="D15" s="283" t="s">
        <v>320</v>
      </c>
      <c r="E15" s="289"/>
      <c r="F15" s="283" t="s">
        <v>253</v>
      </c>
      <c r="G15" s="289"/>
      <c r="H15" s="284" t="s">
        <v>321</v>
      </c>
      <c r="I15" s="289">
        <v>0</v>
      </c>
      <c r="J15" s="284" t="s">
        <v>235</v>
      </c>
      <c r="K15" s="290">
        <f t="shared" si="7"/>
        <v>0</v>
      </c>
      <c r="M15" s="289"/>
      <c r="N15" s="283" t="s">
        <v>253</v>
      </c>
      <c r="O15" s="289"/>
      <c r="Q15" s="291">
        <f t="shared" si="4"/>
        <v>0</v>
      </c>
      <c r="R15" s="283" t="s">
        <v>253</v>
      </c>
      <c r="S15" s="291">
        <f>IF(G15&gt;O15,O15,G15)</f>
        <v>0</v>
      </c>
      <c r="U15" s="292">
        <f t="shared" si="6"/>
        <v>0</v>
      </c>
      <c r="W15" s="293"/>
    </row>
    <row r="16" spans="2:23" x14ac:dyDescent="0.15">
      <c r="B16" s="283">
        <v>11</v>
      </c>
      <c r="C16" s="288" t="s">
        <v>331</v>
      </c>
      <c r="D16" s="283" t="s">
        <v>320</v>
      </c>
      <c r="E16" s="289"/>
      <c r="F16" s="283" t="s">
        <v>253</v>
      </c>
      <c r="G16" s="289"/>
      <c r="H16" s="284" t="s">
        <v>321</v>
      </c>
      <c r="I16" s="289">
        <v>0</v>
      </c>
      <c r="J16" s="284" t="s">
        <v>235</v>
      </c>
      <c r="K16" s="290">
        <f t="shared" si="7"/>
        <v>0</v>
      </c>
      <c r="M16" s="289"/>
      <c r="N16" s="283" t="s">
        <v>253</v>
      </c>
      <c r="O16" s="289"/>
      <c r="Q16" s="291">
        <f t="shared" si="4"/>
        <v>0</v>
      </c>
      <c r="R16" s="283" t="s">
        <v>253</v>
      </c>
      <c r="S16" s="291">
        <f t="shared" si="5"/>
        <v>0</v>
      </c>
      <c r="U16" s="292">
        <f t="shared" si="6"/>
        <v>0</v>
      </c>
      <c r="W16" s="293"/>
    </row>
    <row r="17" spans="2:23" x14ac:dyDescent="0.15">
      <c r="B17" s="283">
        <v>12</v>
      </c>
      <c r="C17" s="288" t="s">
        <v>332</v>
      </c>
      <c r="D17" s="283" t="s">
        <v>320</v>
      </c>
      <c r="E17" s="289"/>
      <c r="F17" s="283" t="s">
        <v>253</v>
      </c>
      <c r="G17" s="289"/>
      <c r="H17" s="284" t="s">
        <v>321</v>
      </c>
      <c r="I17" s="289">
        <v>0</v>
      </c>
      <c r="J17" s="284" t="s">
        <v>235</v>
      </c>
      <c r="K17" s="290">
        <f t="shared" si="7"/>
        <v>0</v>
      </c>
      <c r="M17" s="289"/>
      <c r="N17" s="283" t="s">
        <v>253</v>
      </c>
      <c r="O17" s="289"/>
      <c r="Q17" s="291">
        <f t="shared" si="4"/>
        <v>0</v>
      </c>
      <c r="R17" s="283" t="s">
        <v>253</v>
      </c>
      <c r="S17" s="291">
        <f t="shared" si="5"/>
        <v>0</v>
      </c>
      <c r="U17" s="292">
        <f t="shared" si="6"/>
        <v>0</v>
      </c>
      <c r="W17" s="293"/>
    </row>
    <row r="18" spans="2:23" x14ac:dyDescent="0.15">
      <c r="B18" s="283">
        <v>13</v>
      </c>
      <c r="C18" s="288" t="s">
        <v>333</v>
      </c>
      <c r="D18" s="283" t="s">
        <v>320</v>
      </c>
      <c r="E18" s="289"/>
      <c r="F18" s="283" t="s">
        <v>253</v>
      </c>
      <c r="G18" s="289"/>
      <c r="H18" s="284" t="s">
        <v>321</v>
      </c>
      <c r="I18" s="289">
        <v>0</v>
      </c>
      <c r="J18" s="284" t="s">
        <v>235</v>
      </c>
      <c r="K18" s="290">
        <f t="shared" si="7"/>
        <v>0</v>
      </c>
      <c r="M18" s="289"/>
      <c r="N18" s="283" t="s">
        <v>253</v>
      </c>
      <c r="O18" s="289"/>
      <c r="Q18" s="291">
        <f t="shared" si="4"/>
        <v>0</v>
      </c>
      <c r="R18" s="283" t="s">
        <v>253</v>
      </c>
      <c r="S18" s="291">
        <f t="shared" si="5"/>
        <v>0</v>
      </c>
      <c r="U18" s="292">
        <f t="shared" si="6"/>
        <v>0</v>
      </c>
      <c r="W18" s="293"/>
    </row>
    <row r="19" spans="2:23" x14ac:dyDescent="0.15">
      <c r="B19" s="283">
        <v>14</v>
      </c>
      <c r="C19" s="288" t="s">
        <v>334</v>
      </c>
      <c r="D19" s="283" t="s">
        <v>320</v>
      </c>
      <c r="E19" s="289"/>
      <c r="F19" s="283" t="s">
        <v>253</v>
      </c>
      <c r="G19" s="289"/>
      <c r="H19" s="284" t="s">
        <v>321</v>
      </c>
      <c r="I19" s="289">
        <v>0</v>
      </c>
      <c r="J19" s="284" t="s">
        <v>235</v>
      </c>
      <c r="K19" s="290">
        <f t="shared" si="7"/>
        <v>0</v>
      </c>
      <c r="M19" s="289"/>
      <c r="N19" s="283" t="s">
        <v>253</v>
      </c>
      <c r="O19" s="289"/>
      <c r="Q19" s="291">
        <f t="shared" si="4"/>
        <v>0</v>
      </c>
      <c r="R19" s="283" t="s">
        <v>253</v>
      </c>
      <c r="S19" s="291">
        <f t="shared" si="5"/>
        <v>0</v>
      </c>
      <c r="U19" s="292">
        <f t="shared" si="6"/>
        <v>0</v>
      </c>
      <c r="W19" s="293"/>
    </row>
    <row r="20" spans="2:23" x14ac:dyDescent="0.15">
      <c r="B20" s="283">
        <v>15</v>
      </c>
      <c r="C20" s="288" t="s">
        <v>335</v>
      </c>
      <c r="D20" s="283" t="s">
        <v>320</v>
      </c>
      <c r="E20" s="289"/>
      <c r="F20" s="283" t="s">
        <v>253</v>
      </c>
      <c r="G20" s="289"/>
      <c r="H20" s="284" t="s">
        <v>321</v>
      </c>
      <c r="I20" s="289">
        <v>0</v>
      </c>
      <c r="J20" s="284" t="s">
        <v>235</v>
      </c>
      <c r="K20" s="294">
        <f t="shared" si="7"/>
        <v>0</v>
      </c>
      <c r="M20" s="289"/>
      <c r="N20" s="283" t="s">
        <v>253</v>
      </c>
      <c r="O20" s="289"/>
      <c r="Q20" s="291">
        <f t="shared" si="4"/>
        <v>0</v>
      </c>
      <c r="R20" s="283" t="s">
        <v>253</v>
      </c>
      <c r="S20" s="291">
        <f t="shared" si="5"/>
        <v>0</v>
      </c>
      <c r="U20" s="292">
        <f t="shared" si="6"/>
        <v>0</v>
      </c>
      <c r="W20" s="293"/>
    </row>
    <row r="21" spans="2:23" x14ac:dyDescent="0.15">
      <c r="B21" s="283">
        <v>16</v>
      </c>
      <c r="C21" s="288" t="s">
        <v>336</v>
      </c>
      <c r="D21" s="283" t="s">
        <v>320</v>
      </c>
      <c r="E21" s="289"/>
      <c r="F21" s="283" t="s">
        <v>253</v>
      </c>
      <c r="G21" s="289"/>
      <c r="H21" s="284" t="s">
        <v>321</v>
      </c>
      <c r="I21" s="289">
        <v>0</v>
      </c>
      <c r="J21" s="284" t="s">
        <v>235</v>
      </c>
      <c r="K21" s="290">
        <f t="shared" si="7"/>
        <v>0</v>
      </c>
      <c r="M21" s="289"/>
      <c r="N21" s="283" t="s">
        <v>253</v>
      </c>
      <c r="O21" s="289"/>
      <c r="Q21" s="291">
        <f t="shared" si="4"/>
        <v>0</v>
      </c>
      <c r="R21" s="283" t="s">
        <v>253</v>
      </c>
      <c r="S21" s="291">
        <f t="shared" si="5"/>
        <v>0</v>
      </c>
      <c r="U21" s="292">
        <f t="shared" si="6"/>
        <v>0</v>
      </c>
      <c r="W21" s="293"/>
    </row>
    <row r="22" spans="2:23" x14ac:dyDescent="0.15">
      <c r="B22" s="283">
        <v>17</v>
      </c>
      <c r="C22" s="288" t="s">
        <v>337</v>
      </c>
      <c r="D22" s="283" t="s">
        <v>320</v>
      </c>
      <c r="E22" s="289"/>
      <c r="F22" s="283" t="s">
        <v>253</v>
      </c>
      <c r="G22" s="289"/>
      <c r="H22" s="284" t="s">
        <v>321</v>
      </c>
      <c r="I22" s="289">
        <v>0</v>
      </c>
      <c r="J22" s="284" t="s">
        <v>235</v>
      </c>
      <c r="K22" s="290">
        <f t="shared" si="7"/>
        <v>0</v>
      </c>
      <c r="M22" s="289"/>
      <c r="N22" s="283" t="s">
        <v>253</v>
      </c>
      <c r="O22" s="289"/>
      <c r="Q22" s="291">
        <f t="shared" si="4"/>
        <v>0</v>
      </c>
      <c r="R22" s="283" t="s">
        <v>253</v>
      </c>
      <c r="S22" s="291">
        <f t="shared" si="5"/>
        <v>0</v>
      </c>
      <c r="U22" s="292">
        <f t="shared" si="6"/>
        <v>0</v>
      </c>
      <c r="W22" s="293"/>
    </row>
    <row r="23" spans="2:23" x14ac:dyDescent="0.15">
      <c r="B23" s="283">
        <v>18</v>
      </c>
      <c r="C23" s="288" t="s">
        <v>338</v>
      </c>
      <c r="D23" s="283" t="s">
        <v>320</v>
      </c>
      <c r="E23" s="289"/>
      <c r="F23" s="283" t="s">
        <v>253</v>
      </c>
      <c r="G23" s="289"/>
      <c r="H23" s="284" t="s">
        <v>321</v>
      </c>
      <c r="I23" s="289">
        <v>0</v>
      </c>
      <c r="J23" s="284" t="s">
        <v>235</v>
      </c>
      <c r="K23" s="290">
        <f t="shared" si="7"/>
        <v>0</v>
      </c>
      <c r="M23" s="289"/>
      <c r="N23" s="283" t="s">
        <v>253</v>
      </c>
      <c r="O23" s="289"/>
      <c r="Q23" s="291">
        <f t="shared" si="4"/>
        <v>0</v>
      </c>
      <c r="R23" s="283" t="s">
        <v>253</v>
      </c>
      <c r="S23" s="291">
        <f t="shared" si="5"/>
        <v>0</v>
      </c>
      <c r="U23" s="292">
        <f t="shared" si="6"/>
        <v>0</v>
      </c>
      <c r="W23" s="293"/>
    </row>
    <row r="24" spans="2:23" x14ac:dyDescent="0.15">
      <c r="B24" s="283">
        <v>19</v>
      </c>
      <c r="C24" s="288" t="s">
        <v>339</v>
      </c>
      <c r="D24" s="283" t="s">
        <v>320</v>
      </c>
      <c r="E24" s="289"/>
      <c r="F24" s="283" t="s">
        <v>253</v>
      </c>
      <c r="G24" s="289"/>
      <c r="H24" s="284" t="s">
        <v>321</v>
      </c>
      <c r="I24" s="289">
        <v>0</v>
      </c>
      <c r="J24" s="284" t="s">
        <v>235</v>
      </c>
      <c r="K24" s="290">
        <f t="shared" si="7"/>
        <v>0</v>
      </c>
      <c r="M24" s="289"/>
      <c r="N24" s="283" t="s">
        <v>253</v>
      </c>
      <c r="O24" s="289"/>
      <c r="Q24" s="291">
        <f t="shared" si="4"/>
        <v>0</v>
      </c>
      <c r="R24" s="283" t="s">
        <v>253</v>
      </c>
      <c r="S24" s="291">
        <f t="shared" si="5"/>
        <v>0</v>
      </c>
      <c r="U24" s="292">
        <f t="shared" si="6"/>
        <v>0</v>
      </c>
      <c r="W24" s="293"/>
    </row>
    <row r="25" spans="2:23" x14ac:dyDescent="0.15">
      <c r="B25" s="283">
        <v>20</v>
      </c>
      <c r="C25" s="288" t="s">
        <v>340</v>
      </c>
      <c r="D25" s="283" t="s">
        <v>320</v>
      </c>
      <c r="E25" s="289"/>
      <c r="F25" s="283" t="s">
        <v>253</v>
      </c>
      <c r="G25" s="289"/>
      <c r="H25" s="284" t="s">
        <v>321</v>
      </c>
      <c r="I25" s="289">
        <v>0</v>
      </c>
      <c r="J25" s="284" t="s">
        <v>235</v>
      </c>
      <c r="K25" s="290">
        <f t="shared" si="7"/>
        <v>0</v>
      </c>
      <c r="M25" s="289"/>
      <c r="N25" s="283" t="s">
        <v>253</v>
      </c>
      <c r="O25" s="289"/>
      <c r="Q25" s="291">
        <f t="shared" si="4"/>
        <v>0</v>
      </c>
      <c r="R25" s="283" t="s">
        <v>253</v>
      </c>
      <c r="S25" s="291">
        <f t="shared" si="5"/>
        <v>0</v>
      </c>
      <c r="U25" s="292">
        <f t="shared" si="6"/>
        <v>0</v>
      </c>
      <c r="W25" s="293"/>
    </row>
    <row r="26" spans="2:23" x14ac:dyDescent="0.15">
      <c r="B26" s="283">
        <v>21</v>
      </c>
      <c r="C26" s="288" t="s">
        <v>341</v>
      </c>
      <c r="D26" s="283" t="s">
        <v>320</v>
      </c>
      <c r="E26" s="295"/>
      <c r="F26" s="283" t="s">
        <v>253</v>
      </c>
      <c r="G26" s="295"/>
      <c r="H26" s="284" t="s">
        <v>321</v>
      </c>
      <c r="I26" s="295"/>
      <c r="J26" s="284" t="s">
        <v>235</v>
      </c>
      <c r="K26" s="288">
        <v>1</v>
      </c>
      <c r="M26" s="290"/>
      <c r="N26" s="283" t="s">
        <v>253</v>
      </c>
      <c r="O26" s="290"/>
      <c r="Q26" s="290"/>
      <c r="R26" s="283" t="s">
        <v>253</v>
      </c>
      <c r="S26" s="290"/>
      <c r="U26" s="288">
        <v>1</v>
      </c>
      <c r="W26" s="293"/>
    </row>
    <row r="27" spans="2:23" x14ac:dyDescent="0.15">
      <c r="B27" s="283">
        <v>22</v>
      </c>
      <c r="C27" s="288" t="s">
        <v>342</v>
      </c>
      <c r="D27" s="283" t="s">
        <v>320</v>
      </c>
      <c r="E27" s="295"/>
      <c r="F27" s="283" t="s">
        <v>253</v>
      </c>
      <c r="G27" s="295"/>
      <c r="H27" s="284" t="s">
        <v>321</v>
      </c>
      <c r="I27" s="295"/>
      <c r="J27" s="284" t="s">
        <v>235</v>
      </c>
      <c r="K27" s="288">
        <v>2</v>
      </c>
      <c r="M27" s="290"/>
      <c r="N27" s="283" t="s">
        <v>253</v>
      </c>
      <c r="O27" s="290"/>
      <c r="Q27" s="290"/>
      <c r="R27" s="283" t="s">
        <v>253</v>
      </c>
      <c r="S27" s="290"/>
      <c r="U27" s="288">
        <v>2</v>
      </c>
      <c r="W27" s="293"/>
    </row>
    <row r="28" spans="2:23" x14ac:dyDescent="0.15">
      <c r="B28" s="283">
        <v>23</v>
      </c>
      <c r="C28" s="288" t="s">
        <v>343</v>
      </c>
      <c r="D28" s="283" t="s">
        <v>320</v>
      </c>
      <c r="E28" s="295"/>
      <c r="F28" s="283" t="s">
        <v>253</v>
      </c>
      <c r="G28" s="295"/>
      <c r="H28" s="284" t="s">
        <v>321</v>
      </c>
      <c r="I28" s="295"/>
      <c r="J28" s="284" t="s">
        <v>235</v>
      </c>
      <c r="K28" s="288">
        <v>3</v>
      </c>
      <c r="M28" s="290"/>
      <c r="N28" s="283" t="s">
        <v>253</v>
      </c>
      <c r="O28" s="290"/>
      <c r="Q28" s="290"/>
      <c r="R28" s="283" t="s">
        <v>253</v>
      </c>
      <c r="S28" s="290"/>
      <c r="U28" s="288">
        <v>3</v>
      </c>
      <c r="W28" s="293"/>
    </row>
    <row r="29" spans="2:23" x14ac:dyDescent="0.15">
      <c r="B29" s="283">
        <v>24</v>
      </c>
      <c r="C29" s="288" t="s">
        <v>288</v>
      </c>
      <c r="D29" s="283" t="s">
        <v>320</v>
      </c>
      <c r="E29" s="295"/>
      <c r="F29" s="283" t="s">
        <v>253</v>
      </c>
      <c r="G29" s="295"/>
      <c r="H29" s="284" t="s">
        <v>321</v>
      </c>
      <c r="I29" s="295"/>
      <c r="J29" s="284" t="s">
        <v>235</v>
      </c>
      <c r="K29" s="288">
        <v>4</v>
      </c>
      <c r="M29" s="290"/>
      <c r="N29" s="283" t="s">
        <v>253</v>
      </c>
      <c r="O29" s="290"/>
      <c r="Q29" s="290"/>
      <c r="R29" s="283" t="s">
        <v>253</v>
      </c>
      <c r="S29" s="290"/>
      <c r="U29" s="288">
        <v>4</v>
      </c>
      <c r="W29" s="293"/>
    </row>
    <row r="30" spans="2:23" x14ac:dyDescent="0.15">
      <c r="B30" s="283">
        <v>25</v>
      </c>
      <c r="C30" s="288" t="s">
        <v>299</v>
      </c>
      <c r="D30" s="283" t="s">
        <v>320</v>
      </c>
      <c r="E30" s="295"/>
      <c r="F30" s="283" t="s">
        <v>253</v>
      </c>
      <c r="G30" s="295"/>
      <c r="H30" s="284" t="s">
        <v>321</v>
      </c>
      <c r="I30" s="295"/>
      <c r="J30" s="284" t="s">
        <v>235</v>
      </c>
      <c r="K30" s="288">
        <v>4</v>
      </c>
      <c r="M30" s="290"/>
      <c r="N30" s="283" t="s">
        <v>253</v>
      </c>
      <c r="O30" s="290"/>
      <c r="Q30" s="290"/>
      <c r="R30" s="283" t="s">
        <v>253</v>
      </c>
      <c r="S30" s="290"/>
      <c r="U30" s="288">
        <v>3</v>
      </c>
      <c r="W30" s="293"/>
    </row>
    <row r="31" spans="2:23" x14ac:dyDescent="0.15">
      <c r="B31" s="283">
        <v>26</v>
      </c>
      <c r="C31" s="288" t="s">
        <v>344</v>
      </c>
      <c r="D31" s="283" t="s">
        <v>320</v>
      </c>
      <c r="E31" s="295"/>
      <c r="F31" s="283" t="s">
        <v>253</v>
      </c>
      <c r="G31" s="295"/>
      <c r="H31" s="284" t="s">
        <v>321</v>
      </c>
      <c r="I31" s="295"/>
      <c r="J31" s="284" t="s">
        <v>235</v>
      </c>
      <c r="K31" s="288">
        <v>5</v>
      </c>
      <c r="M31" s="290"/>
      <c r="N31" s="283" t="s">
        <v>253</v>
      </c>
      <c r="O31" s="290"/>
      <c r="Q31" s="290"/>
      <c r="R31" s="283" t="s">
        <v>253</v>
      </c>
      <c r="S31" s="290"/>
      <c r="U31" s="288">
        <v>5</v>
      </c>
      <c r="W31" s="293"/>
    </row>
    <row r="32" spans="2:23" x14ac:dyDescent="0.15">
      <c r="B32" s="283">
        <v>27</v>
      </c>
      <c r="C32" s="288" t="s">
        <v>345</v>
      </c>
      <c r="D32" s="283" t="s">
        <v>320</v>
      </c>
      <c r="E32" s="295"/>
      <c r="F32" s="283" t="s">
        <v>253</v>
      </c>
      <c r="G32" s="295"/>
      <c r="H32" s="284" t="s">
        <v>321</v>
      </c>
      <c r="I32" s="295"/>
      <c r="J32" s="284" t="s">
        <v>235</v>
      </c>
      <c r="K32" s="288">
        <v>0</v>
      </c>
      <c r="M32" s="290"/>
      <c r="N32" s="283" t="s">
        <v>253</v>
      </c>
      <c r="O32" s="290"/>
      <c r="Q32" s="290"/>
      <c r="R32" s="283" t="s">
        <v>253</v>
      </c>
      <c r="S32" s="290"/>
      <c r="U32" s="288">
        <v>0</v>
      </c>
      <c r="W32" s="293" t="s">
        <v>346</v>
      </c>
    </row>
    <row r="33" spans="2:23" x14ac:dyDescent="0.15">
      <c r="B33" s="283">
        <v>28</v>
      </c>
      <c r="C33" s="288" t="s">
        <v>347</v>
      </c>
      <c r="D33" s="283" t="s">
        <v>320</v>
      </c>
      <c r="E33" s="295"/>
      <c r="F33" s="283" t="s">
        <v>253</v>
      </c>
      <c r="G33" s="295"/>
      <c r="H33" s="284" t="s">
        <v>321</v>
      </c>
      <c r="I33" s="295"/>
      <c r="J33" s="284" t="s">
        <v>235</v>
      </c>
      <c r="K33" s="288"/>
      <c r="M33" s="290"/>
      <c r="N33" s="283" t="s">
        <v>253</v>
      </c>
      <c r="O33" s="290"/>
      <c r="Q33" s="290"/>
      <c r="R33" s="283" t="s">
        <v>253</v>
      </c>
      <c r="S33" s="290"/>
      <c r="U33" s="288"/>
      <c r="W33" s="293"/>
    </row>
    <row r="34" spans="2:23" x14ac:dyDescent="0.15">
      <c r="B34" s="283">
        <v>29</v>
      </c>
      <c r="C34" s="288" t="s">
        <v>347</v>
      </c>
      <c r="D34" s="283" t="s">
        <v>320</v>
      </c>
      <c r="E34" s="295"/>
      <c r="F34" s="283" t="s">
        <v>253</v>
      </c>
      <c r="G34" s="295"/>
      <c r="H34" s="284" t="s">
        <v>321</v>
      </c>
      <c r="I34" s="295"/>
      <c r="J34" s="284" t="s">
        <v>235</v>
      </c>
      <c r="K34" s="288"/>
      <c r="M34" s="290"/>
      <c r="N34" s="283" t="s">
        <v>253</v>
      </c>
      <c r="O34" s="290"/>
      <c r="Q34" s="290"/>
      <c r="R34" s="283" t="s">
        <v>253</v>
      </c>
      <c r="S34" s="290"/>
      <c r="U34" s="288"/>
      <c r="W34" s="293"/>
    </row>
    <row r="35" spans="2:23" x14ac:dyDescent="0.15">
      <c r="B35" s="283">
        <v>30</v>
      </c>
      <c r="C35" s="288" t="s">
        <v>347</v>
      </c>
      <c r="D35" s="283" t="s">
        <v>320</v>
      </c>
      <c r="E35" s="295"/>
      <c r="F35" s="283" t="s">
        <v>253</v>
      </c>
      <c r="G35" s="295"/>
      <c r="H35" s="284" t="s">
        <v>321</v>
      </c>
      <c r="I35" s="295"/>
      <c r="J35" s="284" t="s">
        <v>235</v>
      </c>
      <c r="K35" s="288"/>
      <c r="M35" s="290"/>
      <c r="N35" s="283" t="s">
        <v>253</v>
      </c>
      <c r="O35" s="290"/>
      <c r="Q35" s="290"/>
      <c r="R35" s="283" t="s">
        <v>253</v>
      </c>
      <c r="S35" s="290"/>
      <c r="U35" s="288"/>
      <c r="W35" s="293"/>
    </row>
    <row r="36" spans="2:23" x14ac:dyDescent="0.15">
      <c r="C36" s="296"/>
    </row>
    <row r="37" spans="2:23" x14ac:dyDescent="0.15">
      <c r="C37" s="297" t="s">
        <v>348</v>
      </c>
    </row>
    <row r="38" spans="2:23" x14ac:dyDescent="0.15">
      <c r="C38" s="297" t="s">
        <v>349</v>
      </c>
    </row>
    <row r="39" spans="2:23" x14ac:dyDescent="0.15">
      <c r="C39" s="297" t="s">
        <v>350</v>
      </c>
    </row>
    <row r="40" spans="2:23" x14ac:dyDescent="0.15">
      <c r="C40" s="297" t="s">
        <v>351</v>
      </c>
    </row>
    <row r="41" spans="2:23" x14ac:dyDescent="0.15">
      <c r="C41" s="285" t="s">
        <v>352</v>
      </c>
    </row>
    <row r="42" spans="2:23" x14ac:dyDescent="0.15">
      <c r="C42" s="285" t="s">
        <v>353</v>
      </c>
    </row>
  </sheetData>
  <sheetProtection sheet="1" insertRows="0" deleteRows="0"/>
  <mergeCells count="4">
    <mergeCell ref="E4:K4"/>
    <mergeCell ref="M4:O4"/>
    <mergeCell ref="Q4:U4"/>
    <mergeCell ref="W4:W5"/>
  </mergeCells>
  <phoneticPr fontId="5"/>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21</vt:i4>
      </vt:variant>
    </vt:vector>
  </HeadingPairs>
  <TitlesOfParts>
    <vt:vector size="36" baseType="lpstr">
      <vt:lpstr>変更届出書（第3号様式）</vt:lpstr>
      <vt:lpstr>付表9</vt:lpstr>
      <vt:lpstr>（参考）付表9記入欄不足時</vt:lpstr>
      <vt:lpstr>参考様式１</vt:lpstr>
      <vt:lpstr>シフト記号表</vt:lpstr>
      <vt:lpstr>記入方法</vt:lpstr>
      <vt:lpstr>プルダウン・リスト</vt:lpstr>
      <vt:lpstr>【記載例】参考様式１</vt:lpstr>
      <vt:lpstr>【記載例】シフト記号表</vt:lpstr>
      <vt:lpstr>参考様式３</vt:lpstr>
      <vt:lpstr>参考様式３ (記入例)</vt:lpstr>
      <vt:lpstr>参考様式４</vt:lpstr>
      <vt:lpstr>参考様式５</vt:lpstr>
      <vt:lpstr>参考様式６</vt:lpstr>
      <vt:lpstr>別紙①（江東区）</vt:lpstr>
      <vt:lpstr>シフト記号表!【記載例】シフト記号</vt:lpstr>
      <vt:lpstr>【記載例】シフト記号</vt:lpstr>
      <vt:lpstr>'（参考）付表9記入欄不足時'!Print_Area</vt:lpstr>
      <vt:lpstr>【記載例】参考様式１!Print_Area</vt:lpstr>
      <vt:lpstr>記入方法!Print_Area</vt:lpstr>
      <vt:lpstr>参考様式１!Print_Area</vt:lpstr>
      <vt:lpstr>参考様式３!Print_Area</vt:lpstr>
      <vt:lpstr>'参考様式３ (記入例)'!Print_Area</vt:lpstr>
      <vt:lpstr>参考様式５!Print_Area</vt:lpstr>
      <vt:lpstr>参考様式６!Print_Area</vt:lpstr>
      <vt:lpstr>付表9!Print_Area</vt:lpstr>
      <vt:lpstr>'別紙①（江東区）'!Print_Area</vt:lpstr>
      <vt:lpstr>'変更届出書（第3号様式）'!Print_Area</vt:lpstr>
      <vt:lpstr>参考様式１!Print_Titles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2022-08-29T14:23:49Z</dcterms:created>
  <dcterms:modified xsi:type="dcterms:W3CDTF">2024-01-12T00:18:47Z</dcterms:modified>
</cp:coreProperties>
</file>